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restrepo\Desktop\PABELLON AMARILLO\iINVITACION 009 DE 2019\"/>
    </mc:Choice>
  </mc:AlternateContent>
  <bookViews>
    <workbookView xWindow="0" yWindow="0" windowWidth="20400" windowHeight="6555"/>
  </bookViews>
  <sheets>
    <sheet name="Cantidades" sheetId="1" r:id="rId1"/>
    <sheet name="RCI" sheetId="2" r:id="rId2"/>
    <sheet name="Electrica area existente" sheetId="3" r:id="rId3"/>
    <sheet name="Electrica Area nueva" sheetId="4" r:id="rId4"/>
    <sheet name="Gas" sheetId="5" r:id="rId5"/>
    <sheet name="Ventilación"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4" i="1" l="1"/>
  <c r="F49" i="1" l="1"/>
  <c r="F43" i="1"/>
  <c r="F44" i="1"/>
  <c r="F42" i="1"/>
  <c r="F40" i="1"/>
  <c r="F30" i="1"/>
  <c r="F31" i="1"/>
  <c r="F32" i="1"/>
  <c r="F33" i="1"/>
  <c r="F34" i="1"/>
  <c r="F35" i="1"/>
  <c r="F36" i="1"/>
  <c r="F37" i="1"/>
  <c r="F38" i="1"/>
  <c r="F29" i="1"/>
  <c r="F27" i="1"/>
  <c r="F26" i="1"/>
  <c r="F24" i="1"/>
  <c r="F18" i="1"/>
  <c r="F19" i="1"/>
  <c r="F20" i="1"/>
  <c r="F21" i="1"/>
  <c r="F22" i="1"/>
  <c r="F17" i="1"/>
  <c r="F10" i="1"/>
  <c r="F11" i="1"/>
  <c r="F12" i="1"/>
  <c r="F13" i="1"/>
  <c r="F14" i="1"/>
  <c r="F15" i="1"/>
  <c r="F9" i="1" l="1"/>
  <c r="D48" i="1" l="1"/>
  <c r="F48" i="1" s="1"/>
  <c r="D47" i="1" l="1"/>
  <c r="F47" i="1" s="1"/>
  <c r="D46" i="1"/>
  <c r="F46" i="1" s="1"/>
  <c r="F27" i="6" l="1"/>
  <c r="F26" i="6"/>
  <c r="F25" i="6"/>
  <c r="F24" i="6"/>
  <c r="F23" i="6"/>
  <c r="F22" i="6"/>
  <c r="F20" i="6"/>
  <c r="F18" i="6"/>
  <c r="F17" i="6"/>
  <c r="F16" i="6"/>
  <c r="F14" i="6"/>
  <c r="F13" i="6"/>
  <c r="F12" i="6"/>
  <c r="F10" i="6"/>
  <c r="F8" i="6"/>
  <c r="F29" i="6" l="1"/>
  <c r="F30" i="6" s="1"/>
  <c r="F32" i="6" s="1"/>
  <c r="F168" i="4"/>
  <c r="F162" i="4"/>
  <c r="F158" i="4"/>
  <c r="F134" i="4"/>
  <c r="D131" i="4"/>
  <c r="D126" i="4"/>
  <c r="F115" i="4"/>
  <c r="F105" i="4"/>
  <c r="F88" i="4"/>
  <c r="D76" i="4"/>
  <c r="F58" i="4"/>
  <c r="D50" i="4"/>
  <c r="D49" i="4"/>
  <c r="D48" i="4"/>
  <c r="F38" i="4"/>
  <c r="D48" i="3"/>
  <c r="D24" i="3"/>
  <c r="D16" i="3"/>
  <c r="D15" i="3"/>
  <c r="D14" i="3"/>
  <c r="F56" i="2"/>
  <c r="F15" i="2"/>
  <c r="F139" i="1" l="1"/>
  <c r="F138" i="1"/>
  <c r="F137" i="1" s="1"/>
  <c r="F136" i="1" s="1"/>
  <c r="F133" i="1"/>
  <c r="F132" i="1"/>
  <c r="F131" i="1"/>
  <c r="F130" i="1"/>
  <c r="F129" i="1"/>
  <c r="F128" i="1"/>
  <c r="F127" i="1"/>
  <c r="F123" i="1"/>
  <c r="F122" i="1" s="1"/>
  <c r="F121" i="1"/>
  <c r="F120" i="1" s="1"/>
  <c r="F119" i="1"/>
  <c r="F118" i="1" s="1"/>
  <c r="F117" i="1"/>
  <c r="F116" i="1"/>
  <c r="F115" i="1"/>
  <c r="F113" i="1"/>
  <c r="F112" i="1" s="1"/>
  <c r="F111" i="1"/>
  <c r="F110" i="1"/>
  <c r="F109" i="1" s="1"/>
  <c r="F108" i="1"/>
  <c r="F107" i="1"/>
  <c r="F106" i="1"/>
  <c r="F104" i="1"/>
  <c r="F103" i="1"/>
  <c r="F101" i="1"/>
  <c r="F100" i="1" s="1"/>
  <c r="F99" i="1"/>
  <c r="F98" i="1"/>
  <c r="F97" i="1"/>
  <c r="F96" i="1"/>
  <c r="F95" i="1"/>
  <c r="F93" i="1"/>
  <c r="F92" i="1" s="1"/>
  <c r="F91" i="1"/>
  <c r="F90" i="1"/>
  <c r="F89" i="1"/>
  <c r="F87" i="1"/>
  <c r="F86" i="1" s="1"/>
  <c r="F85" i="1"/>
  <c r="F84" i="1"/>
  <c r="F83" i="1"/>
  <c r="F82" i="1"/>
  <c r="F81" i="1"/>
  <c r="F80" i="1"/>
  <c r="F79" i="1"/>
  <c r="F78" i="1"/>
  <c r="F77" i="1"/>
  <c r="F75" i="1"/>
  <c r="F74" i="1" s="1"/>
  <c r="F71" i="1"/>
  <c r="F70" i="1" s="1"/>
  <c r="F69" i="1"/>
  <c r="F68" i="1" s="1"/>
  <c r="F67" i="1"/>
  <c r="F66" i="1" s="1"/>
  <c r="F65" i="1"/>
  <c r="F64" i="1"/>
  <c r="F62" i="1"/>
  <c r="F61" i="1"/>
  <c r="F60" i="1"/>
  <c r="F58" i="1"/>
  <c r="F57" i="1"/>
  <c r="F55" i="1"/>
  <c r="F54" i="1"/>
  <c r="F53" i="1" s="1"/>
  <c r="F52" i="1"/>
  <c r="F51" i="1" s="1"/>
  <c r="F63" i="1" l="1"/>
  <c r="F114" i="1"/>
  <c r="F94" i="1"/>
  <c r="F59" i="1"/>
  <c r="F102" i="1"/>
  <c r="F126" i="1"/>
  <c r="F105" i="1"/>
  <c r="F76" i="1"/>
  <c r="F56" i="1"/>
  <c r="F88" i="1"/>
  <c r="F50" i="1" l="1"/>
  <c r="F73" i="1"/>
</calcChain>
</file>

<file path=xl/comments1.xml><?xml version="1.0" encoding="utf-8"?>
<comments xmlns="http://schemas.openxmlformats.org/spreadsheetml/2006/main">
  <authors>
    <author>Nelson Ramiro Parodi Diaz</author>
  </authors>
  <commentList>
    <comment ref="D115" authorId="0" shapeId="0">
      <text>
        <r>
          <rPr>
            <b/>
            <sz val="9"/>
            <color indexed="81"/>
            <rFont val="Tahoma"/>
            <family val="2"/>
          </rPr>
          <t>Nelson Ramiro Parodi Diaz:</t>
        </r>
        <r>
          <rPr>
            <sz val="9"/>
            <color indexed="81"/>
            <rFont val="Tahoma"/>
            <family val="2"/>
          </rPr>
          <t xml:space="preserve">
. Se reduce área de 1,147m2 a 820m2, pues solo se toma el área que tiene vidrio, la otra zona (la más alta) tiene solo la estructura de aluminio, pero no vidrio... Se deberá cotizar esa zona sin vidrio</t>
        </r>
      </text>
    </comment>
    <comment ref="E115" authorId="0" shapeId="0">
      <text>
        <r>
          <rPr>
            <b/>
            <sz val="9"/>
            <color indexed="81"/>
            <rFont val="Tahoma"/>
            <family val="2"/>
          </rPr>
          <t>Nelson Ramiro Parodi Diaz:</t>
        </r>
        <r>
          <rPr>
            <sz val="9"/>
            <color indexed="81"/>
            <rFont val="Tahoma"/>
            <family val="2"/>
          </rPr>
          <t xml:space="preserve">
Falta valor de 116m2 persiana aluminio
</t>
        </r>
      </text>
    </comment>
  </commentList>
</comments>
</file>

<file path=xl/sharedStrings.xml><?xml version="1.0" encoding="utf-8"?>
<sst xmlns="http://schemas.openxmlformats.org/spreadsheetml/2006/main" count="1251" uniqueCount="768">
  <si>
    <t>E-01</t>
  </si>
  <si>
    <t>PLAZA MAYOR - REPOTENCIACIÓN MODULO EXISTENTE</t>
  </si>
  <si>
    <t>Un</t>
  </si>
  <si>
    <t>E-01.01</t>
  </si>
  <si>
    <t>REPLANTEO</t>
  </si>
  <si>
    <t>E-01.01.01</t>
  </si>
  <si>
    <t>día</t>
  </si>
  <si>
    <t>E-01.02</t>
  </si>
  <si>
    <t>DESMONTE Y DEMOLICIONES</t>
  </si>
  <si>
    <t>E-01.02.03</t>
  </si>
  <si>
    <t>m2</t>
  </si>
  <si>
    <t>E-01.11</t>
  </si>
  <si>
    <t>ESTRUCTURA - REFORZAMIENTO AREA EXISTENTE</t>
  </si>
  <si>
    <t>E-01.11.04</t>
  </si>
  <si>
    <t>kg</t>
  </si>
  <si>
    <t>E-01.11.06</t>
  </si>
  <si>
    <t>E-01.14</t>
  </si>
  <si>
    <t>CUBIERTA</t>
  </si>
  <si>
    <t>E-01.14.01</t>
  </si>
  <si>
    <t>E-01.14.04</t>
  </si>
  <si>
    <t>E-01.14.05</t>
  </si>
  <si>
    <t>m</t>
  </si>
  <si>
    <t>E-01.17</t>
  </si>
  <si>
    <t>INSTALACION HIDROSANITARIA Y RCI</t>
  </si>
  <si>
    <t>E-01.17.02</t>
  </si>
  <si>
    <t>E-01.17.03</t>
  </si>
  <si>
    <t>E-01.18</t>
  </si>
  <si>
    <t>INSTALACION  ELECTRICA, TEL ,CITOF, TV, SONIDO</t>
  </si>
  <si>
    <t>E-01.18.01</t>
  </si>
  <si>
    <t>E-01.22</t>
  </si>
  <si>
    <t>CARPINTERÍA METÁLICA</t>
  </si>
  <si>
    <t>E-01.22.01</t>
  </si>
  <si>
    <t>E-01.28</t>
  </si>
  <si>
    <t>ASEO Y NOMENCLATURA</t>
  </si>
  <si>
    <t>E-01.28.01</t>
  </si>
  <si>
    <t>Aseo general</t>
  </si>
  <si>
    <t>N-01</t>
  </si>
  <si>
    <t>PLAZA MAYOR MODULO NUEVO</t>
  </si>
  <si>
    <t>N-01.01</t>
  </si>
  <si>
    <t>N-01.01.01</t>
  </si>
  <si>
    <t>N-01.02</t>
  </si>
  <si>
    <t>N-01.02.01</t>
  </si>
  <si>
    <t>N-01.02.02</t>
  </si>
  <si>
    <t>N-01.02.03</t>
  </si>
  <si>
    <t>N-01.02.04</t>
  </si>
  <si>
    <t>N-01.02.05</t>
  </si>
  <si>
    <t>N-01.02.06</t>
  </si>
  <si>
    <t>N-01.02.07</t>
  </si>
  <si>
    <t>N-01.02.08</t>
  </si>
  <si>
    <t>m3</t>
  </si>
  <si>
    <t>glo</t>
  </si>
  <si>
    <t>N-01.10</t>
  </si>
  <si>
    <t>CIMENTACIÓN</t>
  </si>
  <si>
    <t>N-01.10.01</t>
  </si>
  <si>
    <t>N-01.11</t>
  </si>
  <si>
    <t>ESTRUCTURA</t>
  </si>
  <si>
    <t>N-01.11.01</t>
  </si>
  <si>
    <t>N-01.11.03</t>
  </si>
  <si>
    <t>N-01.13</t>
  </si>
  <si>
    <t>MAMPOSTERIA</t>
  </si>
  <si>
    <t>N-01.13.01</t>
  </si>
  <si>
    <t>N-01.14</t>
  </si>
  <si>
    <t>N-01.14.01</t>
  </si>
  <si>
    <t>N-01.14.02</t>
  </si>
  <si>
    <t>N-01.14.03</t>
  </si>
  <si>
    <t>N-01.14.04</t>
  </si>
  <si>
    <t>N-01.14.05</t>
  </si>
  <si>
    <t>N-01.15</t>
  </si>
  <si>
    <t>REVOQUES</t>
  </si>
  <si>
    <t>N-01.15.02</t>
  </si>
  <si>
    <t>N-01.16</t>
  </si>
  <si>
    <t>PISOS, ZOCALOS Y ENCHAPES</t>
  </si>
  <si>
    <t>N-01.16.01</t>
  </si>
  <si>
    <t>N-01.16.02</t>
  </si>
  <si>
    <t>N-01.17</t>
  </si>
  <si>
    <t>N-01.17.01</t>
  </si>
  <si>
    <t>N-01.17.02</t>
  </si>
  <si>
    <t>N-01.17.03</t>
  </si>
  <si>
    <t>N-01.18</t>
  </si>
  <si>
    <t>N-01.18.01</t>
  </si>
  <si>
    <t>N-01.18.02</t>
  </si>
  <si>
    <t>N-01.19</t>
  </si>
  <si>
    <t>INSTALACIÓN INTERIOR DE GAS</t>
  </si>
  <si>
    <t>N-01.19.01</t>
  </si>
  <si>
    <t>N-01.22</t>
  </si>
  <si>
    <t>N-01.22.01</t>
  </si>
  <si>
    <t>N-01.22.05</t>
  </si>
  <si>
    <t>N-01.22.07</t>
  </si>
  <si>
    <t>N-01.26</t>
  </si>
  <si>
    <t>ESTUCO Y PINTURAS</t>
  </si>
  <si>
    <t>N-01.26.04</t>
  </si>
  <si>
    <t>N-01.27</t>
  </si>
  <si>
    <t>EQUIPOS ESPECIALES</t>
  </si>
  <si>
    <t>N-01.27.01</t>
  </si>
  <si>
    <t>N-01.28</t>
  </si>
  <si>
    <t>N-01.28.01</t>
  </si>
  <si>
    <t>P-01</t>
  </si>
  <si>
    <t>INSTALACIONES DEL CONTRATISTA</t>
  </si>
  <si>
    <t>P-01.01</t>
  </si>
  <si>
    <t xml:space="preserve">Alquiler contenedor bodega </t>
  </si>
  <si>
    <t>mes</t>
  </si>
  <si>
    <t>P-01.02</t>
  </si>
  <si>
    <t>P-01.03</t>
  </si>
  <si>
    <t>Cerramiento provisional en lamina</t>
  </si>
  <si>
    <t>P-01.04</t>
  </si>
  <si>
    <t>Cerramiento provisional en superboard</t>
  </si>
  <si>
    <t>P-01.05</t>
  </si>
  <si>
    <t>Dotacion oficina constructor</t>
  </si>
  <si>
    <t>Global</t>
  </si>
  <si>
    <t>P-01.06</t>
  </si>
  <si>
    <t>Instalacion electrica provisional</t>
  </si>
  <si>
    <t>P-01.07</t>
  </si>
  <si>
    <t>Instalacion hidrosanitaria provisional</t>
  </si>
  <si>
    <t>R-01</t>
  </si>
  <si>
    <t>AMBIENTAL, SST</t>
  </si>
  <si>
    <t>R-01.01</t>
  </si>
  <si>
    <t>Ambiental, SST</t>
  </si>
  <si>
    <t>R-01.01.01</t>
  </si>
  <si>
    <t>Manejo ambiental</t>
  </si>
  <si>
    <t>R-01.01.02</t>
  </si>
  <si>
    <t>SST</t>
  </si>
  <si>
    <r>
      <rPr>
        <b/>
        <sz val="11"/>
        <color rgb="FFFF0000"/>
        <rFont val="Calibri"/>
        <family val="2"/>
        <scheme val="minor"/>
      </rPr>
      <t>Nota importante</t>
    </r>
    <r>
      <rPr>
        <sz val="11"/>
        <color theme="1"/>
        <rFont val="Calibri"/>
        <family val="2"/>
        <scheme val="minor"/>
      </rPr>
      <t>: Las actividades y cantidades de obra presentadas en esta hoja de calculo son meramente ilustrativas, para sumnistrar un guía a los proponentes para la presentación de la propuesta técnica y económica, por lo tanto no comprometen a Plaza Mayor con actividades o cantidades de obra determinadas. Cada proponente deberá hacer un estudio de las actividades necesarias para ejecutar las obras, determinar sus propias cantidades de obra y su propio cronograma, para entregar a Plaza Mayor una propuesta con un precio global, sin reajuste, que permita hacer un contrato llave a mano.</t>
    </r>
  </si>
  <si>
    <t>Cantidad</t>
  </si>
  <si>
    <t>RED DE PROTECCION CONTRA INCENDIOS PABELLON AMARILLO PLAZA MAYOR MEDELLIN</t>
  </si>
  <si>
    <t>CONDICIONES</t>
  </si>
  <si>
    <t>TOTAL OFERTADO</t>
  </si>
  <si>
    <t>Item</t>
  </si>
  <si>
    <t>Actividad</t>
  </si>
  <si>
    <t>UND</t>
  </si>
  <si>
    <t>CANT</t>
  </si>
  <si>
    <t>VR UNIT</t>
  </si>
  <si>
    <t>TOTAL</t>
  </si>
  <si>
    <t>CANTIDAD FNAL</t>
  </si>
  <si>
    <t>10.12</t>
  </si>
  <si>
    <t>RED DE PROTECCION CONTRA INCENDIOS</t>
  </si>
  <si>
    <t>RED</t>
  </si>
  <si>
    <t>11.1</t>
  </si>
  <si>
    <t>Tubería AC SCH 40 6"</t>
  </si>
  <si>
    <t>UN</t>
  </si>
  <si>
    <t>11.2</t>
  </si>
  <si>
    <t>Tubería AC SCH 40 4"</t>
  </si>
  <si>
    <t>11.3</t>
  </si>
  <si>
    <t>Tubería AC SCH 40 2 1/2"</t>
  </si>
  <si>
    <t>ML</t>
  </si>
  <si>
    <t>Tubería AC SCH 40 1 1/2"</t>
  </si>
  <si>
    <t>11.4</t>
  </si>
  <si>
    <t>Tubería AC SCH 40 1"</t>
  </si>
  <si>
    <t>11.5</t>
  </si>
  <si>
    <t>Accesorio RN 6" UL/FM</t>
  </si>
  <si>
    <t>11.6</t>
  </si>
  <si>
    <t>Accesorio RN 4" UL/FM</t>
  </si>
  <si>
    <t>11.8</t>
  </si>
  <si>
    <t>Accesorio RN 2 1/2" UL/FM</t>
  </si>
  <si>
    <t>Accesorio RN 1 1/2" UL/FM</t>
  </si>
  <si>
    <t>11.10</t>
  </si>
  <si>
    <t>Accesorio roscar AC 1"</t>
  </si>
  <si>
    <t>11.11</t>
  </si>
  <si>
    <t>Acople Rígido RN 6"</t>
  </si>
  <si>
    <t>11.12</t>
  </si>
  <si>
    <t>Acople Rígido RN 4"</t>
  </si>
  <si>
    <t>11.13</t>
  </si>
  <si>
    <t>Acople Rígido RN 2 1/2"</t>
  </si>
  <si>
    <t>Acople Rígido RN 1 1/2"</t>
  </si>
  <si>
    <t>Strap 6x2 1/2"</t>
  </si>
  <si>
    <t>Strap 2 1/2"x1"</t>
  </si>
  <si>
    <t>11.21</t>
  </si>
  <si>
    <t>Punto para rociador 1"</t>
  </si>
  <si>
    <t>11.22</t>
  </si>
  <si>
    <t>Suministro y montaje Rociador Pendent K=25,2 1" certificado 14,6 mt</t>
  </si>
  <si>
    <t>11.23</t>
  </si>
  <si>
    <t>Suministro uy Montaje Gabinete Contra Incendio Tipo II</t>
  </si>
  <si>
    <t>11.14</t>
  </si>
  <si>
    <t>Cheque Amortiguado RN 6"</t>
  </si>
  <si>
    <t>11.19</t>
  </si>
  <si>
    <t>Cheque Amortiguado Ranurado 4"</t>
  </si>
  <si>
    <t>11.20</t>
  </si>
  <si>
    <t>Válvula Mariposa RN supervisado RN 4"</t>
  </si>
  <si>
    <t>11.15</t>
  </si>
  <si>
    <t>Sensor de Flujo 6"</t>
  </si>
  <si>
    <t>Manómetro Glicerina 0 - 300 psi</t>
  </si>
  <si>
    <t>11.16</t>
  </si>
  <si>
    <t>Válvula Ventosa 1"</t>
  </si>
  <si>
    <t>11.17</t>
  </si>
  <si>
    <t>Válvula Prueba y Drenaje 1 1/2"</t>
  </si>
  <si>
    <t>und</t>
  </si>
  <si>
    <t>11.18</t>
  </si>
  <si>
    <t>Siamesa 2 1/2"x4x2 1/2"</t>
  </si>
  <si>
    <t>Soporte especial templete</t>
  </si>
  <si>
    <t>Soporte Pera 6" Incluye Been/clamp</t>
  </si>
  <si>
    <t>Soporte Pera 2 1/2" Incluye Been - clamp</t>
  </si>
  <si>
    <t>Soporte Longitudinal o transversal 6"</t>
  </si>
  <si>
    <t>Soporte Longitudinal o transversal 2 1/2"</t>
  </si>
  <si>
    <t>Soporte 4 Vías 6"</t>
  </si>
  <si>
    <t>Pintura Tubería</t>
  </si>
  <si>
    <t>OBRAS COMPLEMENTARIAS</t>
  </si>
  <si>
    <t>11.24</t>
  </si>
  <si>
    <t>Manual de operación y mantenimiento</t>
  </si>
  <si>
    <t>11.25</t>
  </si>
  <si>
    <t xml:space="preserve">Planos record </t>
  </si>
  <si>
    <t>11.26</t>
  </si>
  <si>
    <t>Prueba de presión</t>
  </si>
  <si>
    <t>11.37</t>
  </si>
  <si>
    <t>PAGO DE DERECHOS DE AUMENTO DE CARGA AL C.C. DE ACUERDO NEGOCIACION PREVIA</t>
  </si>
  <si>
    <t>KVA</t>
  </si>
  <si>
    <t>___________________________________________</t>
  </si>
  <si>
    <t>***LAS ACTIVIDADES SIGUIENTES INCLUYEN: MATERIAL, EQUIPOS, HERRAMIENTAS, MANO DE OBRA Y ELEMENTOS  NECESARIOS PARA SU CORRECTA EJECUCION. (ANDAMIOS)</t>
  </si>
  <si>
    <t xml:space="preserve">***LOS HORARIOS PARA EJECUCION DE TRABAJOS DEBERAN SER 24 HORAS, NOCTURNOS, FINES DE SEMANA Y/O FESTIVOS. </t>
  </si>
  <si>
    <t>***EN TODAS LAS ACTIVIDADES SE DEBE INCLUIR EL SUMINISTRO DEL MATERIAL, SEGURIDAD INDUSTRIAL, HERRAMIENTAS NECESARIAS PARA LA CORRECTA EJECUCION Y MANO DE OBRA.</t>
  </si>
  <si>
    <t>***LOS ITEMS QUE IMPLEQUE CAMBIOS APROBADOS EN COMITE, SON CON BASE A LOS DISEÑOS FINALES APROBADOS CON ANTERIORIDAD, LOS CUALES SERAN ENTREGADOS PREVIO AL INICIO DE OBRA.</t>
  </si>
  <si>
    <t xml:space="preserve">***LAS ACTIVIDADES NO CONTEMPLADAS EN EL PRESENTE ALCANCE DEBERAN SER APROBADAS MEDIANTE PRESENTACION DE APUS AL AREA DE COMPRAS PARA SU EJECUCION. </t>
  </si>
  <si>
    <r>
      <t xml:space="preserve">***TODOS LOS TRABAJADORES SIN EXCEPCION DEBERAN DEMOSTRAR EL CUMPLIMIENTO DE LAS NORMAS DE SEGURIDAD SOCIAL E INDUSTRIAL. </t>
    </r>
    <r>
      <rPr>
        <sz val="11"/>
        <color rgb="FFFF0000"/>
        <rFont val="Calibri"/>
        <family val="2"/>
        <scheme val="minor"/>
      </rPr>
      <t>SE INCLUYE INFORME SISO Y ASITENCIA DE TECNICO A COMITES DE OBRA.</t>
    </r>
  </si>
  <si>
    <r>
      <t xml:space="preserve">***SE DEBERAN COORDINAR LOS PERMISOS DE INGRESO CON 24 HORAS DE ANTICIPACION. </t>
    </r>
    <r>
      <rPr>
        <sz val="11"/>
        <color rgb="FFFF0000"/>
        <rFont val="Calibri"/>
        <family val="2"/>
        <scheme val="minor"/>
      </rPr>
      <t>RESPONSABILIDAD DEL CONTRATISTA</t>
    </r>
  </si>
  <si>
    <r>
      <rPr>
        <b/>
        <sz val="11"/>
        <color rgb="FFFF0000"/>
        <rFont val="Calibri"/>
        <family val="2"/>
        <scheme val="minor"/>
      </rPr>
      <t xml:space="preserve">Nota importante: </t>
    </r>
    <r>
      <rPr>
        <sz val="11"/>
        <color rgb="FFFF0000"/>
        <rFont val="Calibri"/>
        <family val="2"/>
        <scheme val="minor"/>
      </rPr>
      <t>Las actividades y cantidades de obra presentadas en esta hoja de calculo son meramente ilustrativas, para sumnistrar un guía a los proponentes para la presentación de la propuesta técnica y económica, por lo tanto no comprometen a Plaza Mayor con actividades o cantidades de obra determinadas. Cada proponente deberá hacer un estudio de las actividades necesarias para ejecutar las obras, determinar sus propias cantidades de obra y su propio cronograma, para entregar a Plaza Mayor una propuesta con un precio global, sin reajuste, que permita hacer un contrato llave a mano.</t>
    </r>
  </si>
  <si>
    <t>PRESUPUESTO DE CANTIDADES DE OBRA</t>
  </si>
  <si>
    <t>FECHA</t>
  </si>
  <si>
    <t>SUMINISTRO E INSTALACIÓN DE:</t>
  </si>
  <si>
    <t>ITEM</t>
  </si>
  <si>
    <t>DESCRIPCION</t>
  </si>
  <si>
    <t>V/R UNITARIO</t>
  </si>
  <si>
    <t>VALOR  TOTAL COTIZADO</t>
  </si>
  <si>
    <t>TABLEROS DE DISTRIBUCIÓN Y PROTECCIONES</t>
  </si>
  <si>
    <t>1.01</t>
  </si>
  <si>
    <t>1.02</t>
  </si>
  <si>
    <t>1.03</t>
  </si>
  <si>
    <t>Suministro transporte e instalación de Tablero multitoma para servicio en tableros fijos. Fabricación especial según detalle en planos. Incluye 2 tomacorrientes bifásicos 214V de 4 polos 32A, Incluye 2 tomacorrientes  Monofásicos 123V de 3 polos 20A y 1 tomacorriente de seguridad VCP trifásico 214V de 5 polos 63A. incluye las protecciones individuales de los tomas instalados. Fabricación única con certificado RETIE. Ver Anexo Técnico N°1</t>
  </si>
  <si>
    <t>1.04</t>
  </si>
  <si>
    <t>Suministro transporte e instalación de Breaker enchufable 3x40A</t>
  </si>
  <si>
    <t>1.05</t>
  </si>
  <si>
    <t>Suministro transporte e instalación de Breaker enchufable 2x20A a 2x40A</t>
  </si>
  <si>
    <t>1.06</t>
  </si>
  <si>
    <t>Suministro transporte e instalación de Breaker enchufable 1x20A a 1x40A</t>
  </si>
  <si>
    <t>1.07</t>
  </si>
  <si>
    <t>Suministro transporte e instalación de Breaker tipo Industrial de 3x50A</t>
  </si>
  <si>
    <t>1.08</t>
  </si>
  <si>
    <t>Suministro transporte e instalación de Breaker tipo Industrial de 3x80A</t>
  </si>
  <si>
    <t>1.09</t>
  </si>
  <si>
    <t>Retiro de tableros eléctricos existentes.</t>
  </si>
  <si>
    <t>SUBTOTAL   ITEM  N° 1</t>
  </si>
  <si>
    <r>
      <t>ACOMETIDAS Y ALIMENTADORES</t>
    </r>
    <r>
      <rPr>
        <sz val="14"/>
        <rFont val="Arial"/>
        <family val="2"/>
      </rPr>
      <t/>
    </r>
  </si>
  <si>
    <t>CABLEADO</t>
  </si>
  <si>
    <t>2.01</t>
  </si>
  <si>
    <t>Suministro transporte e instalación de Alimentador en cable Libre de Halógenos Tipo LS encauchetado 3x14 AWG Cu  (600v) para conexión de luminarias LED.</t>
  </si>
  <si>
    <t>Subtotal</t>
  </si>
  <si>
    <t>SUBTOTAL   ITEM  N° 2</t>
  </si>
  <si>
    <t>3.01</t>
  </si>
  <si>
    <t>Suministro, transporte e instalación de elementos para Salida de iluminación de emergencia y aviso luminoso de salida de emergencia. incluye tubería EMT diámetro de 3/4", cable N°12 AWG LSHF. caja metálica y tomacorriente 123V y elementos de fijación. Distancia promedio 10 metros, demás distancia es alimentador existente.</t>
  </si>
  <si>
    <t>3.02</t>
  </si>
  <si>
    <t>Suministro, transporte e instalación de elementos para Salida de Luminaria LED HIGH-BAY 200W, incluye tubería EMT diámetro de 3/4", cable 3N°12 AWG LSHF, caja metálica y prensaestopa . Área interior y exterior. Distancia promedio 4 metros, demás distancia es alimentador existente.</t>
  </si>
  <si>
    <t>3.03</t>
  </si>
  <si>
    <t>Suministro, transporte e instalación de elementos para Salida de Luminaria reflector LED 200W, incluye tubería EMT diámetro de 3/4", cable 3N°12 AWG LSHF, caja metálica y prensaestopa. Área perimetral. Distancia promedio 4 metros, demás distancia es alimentador existente.</t>
  </si>
  <si>
    <t>SUBTOTAL   ITEM  N° 3</t>
  </si>
  <si>
    <t>SUMINISTRO E INSTALACIÓN DE LUMINARIAS</t>
  </si>
  <si>
    <t>4.01</t>
  </si>
  <si>
    <t>Suministro e instalación de luminaria de Emergencia LED 2x1,6W. Silvania o similar.</t>
  </si>
  <si>
    <t>4.02</t>
  </si>
  <si>
    <t>Suministro e instalación de aviso Salida de Emergencia LED. Silvania o similar.</t>
  </si>
  <si>
    <t>4.03</t>
  </si>
  <si>
    <t xml:space="preserve">Suministro e instalación de Luminaria LED HIGH-BAY DXPRO 200W. 24.000 Lúmenes. </t>
  </si>
  <si>
    <t>4.04</t>
  </si>
  <si>
    <t>Suministro e instalación de Soporte para sujeción vertical de luminaria High Bay de 200W. Fabricación especial. Incluye tubo IMC de 3/4" Base para  fijación a estructura de la cubierta y argolla de sujeción inferior para gancho de la luminaria.</t>
  </si>
  <si>
    <t>4.05</t>
  </si>
  <si>
    <t>Suministro e instalación de Proyector LED 200W. Sylveo Zona patio exterior.</t>
  </si>
  <si>
    <t>4.06</t>
  </si>
  <si>
    <t>Retiro de luminarias existentes fluorescentes para reemplazar por luminaria LED</t>
  </si>
  <si>
    <t>Gb</t>
  </si>
  <si>
    <t>SUBTOTAL   ITEM  N° 4</t>
  </si>
  <si>
    <t>SISTEMA DE PROTECCIÓN CONTRA RAYOS</t>
  </si>
  <si>
    <t>5.01</t>
  </si>
  <si>
    <t>Suministro, transporte e instalación de Punta tipo Franklin compacta de aluminio de 1,2m. Incluye base.</t>
  </si>
  <si>
    <t>5.02</t>
  </si>
  <si>
    <t>Suministro, transporte e instalación de Punta tipo Franklin compacta de aluminio de 1,8m. Incluye base.</t>
  </si>
  <si>
    <t>5.03</t>
  </si>
  <si>
    <t>Suministro, transporte e instalación de Alambrón en aluminio 8 mm (instalado sobre cubierta).</t>
  </si>
  <si>
    <t>Ml</t>
  </si>
  <si>
    <t>5.04</t>
  </si>
  <si>
    <t xml:space="preserve">Suministro, transporte e instalación de cable aluminio acsr para colas de equipotencializacion estructura. </t>
  </si>
  <si>
    <t>5.05</t>
  </si>
  <si>
    <t>Suministro, transporte e instalación de Soporte plástico OBO o similar para alambrón en aluminio 8 mm con masilla pegamento Sikaflex 11 FC Sika o similar.</t>
  </si>
  <si>
    <t>5.06</t>
  </si>
  <si>
    <t>Suministro, transporte e instalación de Cable 1/0 cu - AWG THHN (Bajantes)</t>
  </si>
  <si>
    <t>5.07</t>
  </si>
  <si>
    <t>Suministro, transporte e instalación de Cable 1/0 cu - AWG desnudo (mallas)</t>
  </si>
  <si>
    <t>5.08</t>
  </si>
  <si>
    <t>Suministro, transporte e instalación de tubería metálica galvanizada en caliente (IMC) diámetro 3/4" Bajante por muro o columna sobrepuesta. Incluye curva, unión, boquilla, grapa doble ala tubo apretado y demás elementos necesarios para su correcta instalación.</t>
  </si>
  <si>
    <t>5.09</t>
  </si>
  <si>
    <t>Suministro, transporte e instalación de Conector de compresión bimetálico en C de cable 1/0 a cable  1/0 - AWG</t>
  </si>
  <si>
    <t>5.10</t>
  </si>
  <si>
    <t>Suministro, transporte e instalación de Conector OB1010 aluminio.</t>
  </si>
  <si>
    <t>5.11</t>
  </si>
  <si>
    <t>Suministro, transporte e instalación de Varilla Copperweld de ø 5/8" * 2.4 mts</t>
  </si>
  <si>
    <t>5.12</t>
  </si>
  <si>
    <t>Suministro, transporte y colocación de soldadura por reacción exotérmica de 115gr, incluye carga, desgaste de molde, pinzas de sujeción del molde y del cable, chispero y todos los demás elementos y accesorios necesarios para su correcta instalación y funcionamiento.</t>
  </si>
  <si>
    <t>5.13</t>
  </si>
  <si>
    <t>Suministro, transporte e instalación de Borna tipo pala de compresión bimetálica Para equipotencializar según diseño.</t>
  </si>
  <si>
    <t>5.14</t>
  </si>
  <si>
    <t>Suministro, transporte y colocación Caja de inspección herraje (marco y tapa) de 30 * 30 No incluye obra civil.</t>
  </si>
  <si>
    <t>5.15</t>
  </si>
  <si>
    <t>Medición resistencia de puesta a tierra malla de apantallamiento con informe.</t>
  </si>
  <si>
    <t>REDES ELÉCTRICAS Y SUBESTACIÓN INTERIOR</t>
  </si>
  <si>
    <t>Se proyecta subestación tipo interior en caseta con transformador seco según normas de EPM. Proyecto de redes en proceso de aprobación por EPM.</t>
  </si>
  <si>
    <t>Suministro, transporte y colocación de la norma RS5-009 (acometida primaria subterránea conector desconectable premoldeado para 13.2KV)</t>
  </si>
  <si>
    <t>Suministro, transporte y colocación de la norma RS6-001 (Soporte en cajas para acometida primaria subterránea)</t>
  </si>
  <si>
    <t>Suministro y montaje de DPS 15 kV  Tipo exterior (juego x3). Incluye soportes de instalación.</t>
  </si>
  <si>
    <t>Jg</t>
  </si>
  <si>
    <t>Suministro, transporte y colocación de  tubería  PVC-DB de 2x6" norma EPM RS1-005 para acometida en media tensión. Incluye separador de tubería Norma ET-TD-ME03-33 de EPM, accesorios, adaptadores tipo campana, soldadura PVC. No incluye (excavación, rotura de piso y/o baldosa, reposición de piso y/o baldosa, cruces de vía)."</t>
  </si>
  <si>
    <t>Suministro, transporte y construcción de caja norma EPM RS3-005 Solo Herrajes. No Incluye obra civil.</t>
  </si>
  <si>
    <t>Suministro, transporte e instalación de acometida para media tensión entre punto de conexión EPM y celda de medida en subestación nueva, en 3N°1/0 XLPE Cu-15KV, 133% + 1N°2 Cu desnudo.</t>
  </si>
  <si>
    <t>Suministro, transporte e instalación de cable primario entre, celda de seccionador  y transformador en 3N°1/0 XLPE Cu-15KV, 133% + 1N°2 Cu desnudo, no incluye terminales premoldeadas , incluye elementos de anclaje.</t>
  </si>
  <si>
    <t>Prueba de cable de M.T. (tipo VLF) por ente certificador o EPM, incluye informe de pruebas.</t>
  </si>
  <si>
    <t>Suministro, transporte e instalación de Juego de terminal premoldeada uso Interior</t>
  </si>
  <si>
    <t>1.10</t>
  </si>
  <si>
    <t>Suministro, transporte e instalación de Juego de terminal premoldeada Interior tipo codo entrada a celda de medida y salida de seccionador.</t>
  </si>
  <si>
    <t>1.11</t>
  </si>
  <si>
    <t>Suministro transporte e instalación de Celda para medida en media tensión compacta. Schneider o similar. con elementos de cableado y barras de interconexión. Disposición según detalle del plano de Redes. Incluye:
Medidor electrónico multifuncional con módem  3F, 3H,CL 0.5S, 2.5(10A), 120/277V, Activa y Reactiva. Incluye bornera de prueba y cableado necesario para su conexión.
Transformadores de corriente y transformadores de potencial.</t>
  </si>
  <si>
    <t>1.12</t>
  </si>
  <si>
    <t>Suministro transporte e instalación de Celda de seccionador para media tensión con aislamiento en Vacío, 17,5kV, 630A, autosoportada,  de dimensiones 160 x 37,5 x 94 cms. Premset o Similar. Disposición según detalle del plano de Redes</t>
  </si>
  <si>
    <t>1.13</t>
  </si>
  <si>
    <t>Suministro transporte e instalación de Celda autosoportada construida en lámina cold rolled calibre 14 y 16 (perfilaría y tapas respectivamente). Dimensiones: 2300 x 2000 x 1600 (milímetros),para alojar transformador de 400KVA</t>
  </si>
  <si>
    <t>1.14</t>
  </si>
  <si>
    <t>Suministro transporte e instalación de DPS 15 kV  Tipo interior (juego x3)</t>
  </si>
  <si>
    <t>1.15</t>
  </si>
  <si>
    <t xml:space="preserve">Suministro transporte e instalación de Transformador trifásico tipo seco 13200/214/123 DY5 60Hz Clase H 400kVA </t>
  </si>
  <si>
    <t>1.16</t>
  </si>
  <si>
    <t>Revisión y trámites de chequeo transformador.</t>
  </si>
  <si>
    <t>global</t>
  </si>
  <si>
    <t>1.17</t>
  </si>
  <si>
    <t>Transporte y equipos de traslado e instalación de transformador.</t>
  </si>
  <si>
    <t>1.18</t>
  </si>
  <si>
    <t>Suministro transporte e instalación de Barraje secundario trifásico desde bornes secundarios del transformador hasta totalizador general de baja tensión en Barras de Cobre aisladas de 1720A a través del Gabinete de transferencia y conexión salida de transferencia en baja tensión hasta Barraje de tablero TGML. Incluye laminillas flexibles de Cu para conexión. Las barras deben estar certificadas con el RETIE.</t>
  </si>
  <si>
    <t>1.19</t>
  </si>
  <si>
    <t>Suministro transporte e instalación de tablero eléctrico autosoportado con barras de 1720A, con espacio para 2 Breaker totalizadores ajustables de 600A  - 1600A ajuste fijo a 1400A, con unidad de disparo y transferencia eléctrica automática motorizada (Normal-Emergencia). Según diagrama unifilar. Incluye Protecciones según diagrama Unifilar.</t>
  </si>
  <si>
    <t>1.20</t>
  </si>
  <si>
    <t>Suministro transporte e instalación de Tablero eléctrico principal autosoportado con barras de 1720A, 500A y 400A, con espacio para 12 Breaker totalizadores incluye protecciones según diagrama unifilar.</t>
  </si>
  <si>
    <t>1.21</t>
  </si>
  <si>
    <t>Suministro transporte y construcción de Malla de Puesta a tierra S/E en Cable 2/0 awg desnudo y soldaduras exotérmicas. Incluye excavaciones. No incluye demolición y reposición de pisos duros o vías.(VER MALLA PROYECTADA EN PLANOS)</t>
  </si>
  <si>
    <t>1.22</t>
  </si>
  <si>
    <t>Suministro transporte e instalación de Cable N°.2/0 AWG Cu-Desnudo, para unir malla puesta a tierra con barras de neutro y aterrizar estructura metálica del transformador, punta para conectar gabinetes,. Incluye terminales 3M.</t>
  </si>
  <si>
    <t>1.23</t>
  </si>
  <si>
    <t>Suministro transporte e instalación de Gabinete Banco corrector de Potencia para transformador de 400KVA. Incluye controlador, protecciones y todos los elementos necesarios para su funcionamiento. 40 kvar trifásico 214V con módulo automático de compensación y enclavamiento a Planta Diésel de emergencia. Ver cuadros de carga.</t>
  </si>
  <si>
    <t>1.24</t>
  </si>
  <si>
    <t>Suministro transporte e instalación de   ducto tipo escalerilla de 50x8cm para alojar cableado planta de emergencia a conectar en la subestación. Incluye accesorios de instalación y sistema de fijación.</t>
  </si>
  <si>
    <t>1.25</t>
  </si>
  <si>
    <t>Tramite de Energización y puesta en servicio de la subestación ante EPM.</t>
  </si>
  <si>
    <t>2.02</t>
  </si>
  <si>
    <t>2.03</t>
  </si>
  <si>
    <t>2.04</t>
  </si>
  <si>
    <t>2.05</t>
  </si>
  <si>
    <t>Suministro transporte e instalación de Tomacorriente incrustar trifásico VCP 214V de seguridad 5 Polos para caja de piso 63A. Incluye caja PVC. Ver Anexo Técnico N°1</t>
  </si>
  <si>
    <t>2.06</t>
  </si>
  <si>
    <t>Suministro transporte e instalación de Tomacorriente incrustar bifásico VCP 214V de seguridad 4 Polos para caja de piso 32A. Incluye caja PVC. Ver Anexo Técnico N°1</t>
  </si>
  <si>
    <t>2.07</t>
  </si>
  <si>
    <t>Tomacorriente incrustar monofásico 123V 20A Levitón 5-20R 3 Polos para caja de piso. Incluye Caja PVC. Ver Anexo Técnico N°1</t>
  </si>
  <si>
    <t>2.08</t>
  </si>
  <si>
    <t>Suministro transporte e instalación de Breaker enchufable 3x30A a 3x40A</t>
  </si>
  <si>
    <t>2.09</t>
  </si>
  <si>
    <t>2.10</t>
  </si>
  <si>
    <t>2.11</t>
  </si>
  <si>
    <t>Suministro transporte e instalación de Breaker tipo Industrial de 3x30A</t>
  </si>
  <si>
    <t>2.12</t>
  </si>
  <si>
    <t>Suministro transporte e instalación de Breaker tipo Industrial de 3x40A</t>
  </si>
  <si>
    <t>2.13</t>
  </si>
  <si>
    <t>Suministro transporte e instalación de Caja de piso 50x50. profundidad 35 cm libres. Incluye tapa metálica para soportar peso de montacargas. Para instalar tomas aéreos de servicios en su interior. Esta caja debe incluir sistema de drenaje mediante rejilla de desagüe construida por la obra civil.</t>
  </si>
  <si>
    <t>2.14</t>
  </si>
  <si>
    <t>Suministro transporte e instalación de Caja  metálica 12x12 cm tapa lisa para conexiones y de paso en trayectos de tuberías.</t>
  </si>
  <si>
    <t>2.15</t>
  </si>
  <si>
    <t>Suministro transporte e instalación de Tomacorriente aéreo bifásico VCP 214V de seguridad 4 Polos 32A. Para Tablero Flotante. Ver Anexo Técnico N°1</t>
  </si>
  <si>
    <t>2.16</t>
  </si>
  <si>
    <t>Suministro transporte e instalación de Clavija aerea bifásico VCP 214V de seguridad 4 Polos 32A. Para Tablero Flotante. Ver Anexo Técnico N°1</t>
  </si>
  <si>
    <t>2.17</t>
  </si>
  <si>
    <t>Suministro transporte e instalación de Caja de piso 60x80cm según norma EPM RS3-002 con tapa rs3-004para instalar en Anden. profundidad 90 cm libres. Esta caja debe incluir sistema de drenaje mediante rejilla de desagüe construida por la obra civil. No incluye obra civil.</t>
  </si>
  <si>
    <t>Suministro transporte e instalación de Alimentador en Electrobarra de 630A desde tableros de distribución, incluye todos los elementos necesarios para su correcta instalación.</t>
  </si>
  <si>
    <t>Suministro transporte e instalación de Accesorio en curva vertical y horizontal de 90° Electrobarra de 630A</t>
  </si>
  <si>
    <t>Suministro transporte e instalación de Flanche Terminal Electrobarra de 630A</t>
  </si>
  <si>
    <t>3.04</t>
  </si>
  <si>
    <t>Suministro transporte e instalación de tapa final Electrobarra de 630A</t>
  </si>
  <si>
    <t>3.05</t>
  </si>
  <si>
    <t>Suministro transporte e instalación de Caja de derivación para instalación de dos protecciones de 3x30A ^3x40A, incluye 2 protecciones por caja.</t>
  </si>
  <si>
    <t>3.06</t>
  </si>
  <si>
    <t>Suministro transporte e instalación de gabinete metálico con protección de 450A para instalar flanche de eléctrobarra y alojar acometida desde la subestación. Certificado RETIE. Incluye protecciones , puentes de cableado terminales y todos los elementos necesarios de fijación.</t>
  </si>
  <si>
    <t>3.07</t>
  </si>
  <si>
    <t>Suministro transporte e instalación de Alimentador para Electrobarra en cable de aluminio THWN AA8000 12N°4/0 (F)+3N°4/0(N)+1N°1/0 (T) desde tablero TMGL. No incluye la tubería.</t>
  </si>
  <si>
    <t>3.08</t>
  </si>
  <si>
    <t>Suministro transporte e instalación de Acometida para Planta de Emergencia en cable de aluminio THWN AA8000 15N°350kcmil (F)+4N°300kcmil(N)+1N°4/0 AWG (T) desde transferencia en tablero TGML . No incluye Ducto.</t>
  </si>
  <si>
    <t>3.09</t>
  </si>
  <si>
    <t>Suministro transporte e instalación de Alimentador en cable 3N°8F+1N°8N+1N°10T Cu LSHF por tubería emt 1" (600v) para alimentación tableros de distribución columnas, tableros multitoma. No incluye la tubería.</t>
  </si>
  <si>
    <t>3.10</t>
  </si>
  <si>
    <t>Suministro transporte e instalación de Alimentador en cable 3N°8F+1N°10T Cu LSHF por tubería emt 1" (600v) para alimentación tableros de distribución flotantes, tableros multitoma, tomas cajas de piso y aires acondicionados. No incluye la tubería.</t>
  </si>
  <si>
    <t>3.11</t>
  </si>
  <si>
    <t>Suministro transporte e instalación de Alimentador en cable  4N°10 AWG Cu LSHF por tubería emt 3/4" (600v) para alimentación de circuitos de  ventiladores y tomas cajas de piso. No incluye la tubería.</t>
  </si>
  <si>
    <t>3.12</t>
  </si>
  <si>
    <t>Suministro transporte e instalación de Alimentador en cable 3N°10 AWG Cu LSHF por tubería emt 3/4" (600v) para alimentación de circuitos de iluminación. No incluye la tubería.</t>
  </si>
  <si>
    <t>3.13</t>
  </si>
  <si>
    <t>Suministro transporte e instalación de Alimentador en cable 3N°12 AWG Cu LSHF por tubería de 3/4" (600v) para alimentación de circuitos de iluminación y cajas de piso. No incluye la tubería.</t>
  </si>
  <si>
    <t>3.14</t>
  </si>
  <si>
    <t>Suministro transporte e instalación de Alimentador en cable encauchetado 3x14 AWG Cu LSHF (600v) para conexión de luminarias LED.</t>
  </si>
  <si>
    <t>3.15</t>
  </si>
  <si>
    <t xml:space="preserve">Suministro transporte e instalación de Alimentador en cable Libre de Halógenos Tipo LSHF encauchetado 4x8 AWG Cu (600v) para tablero flotante. No incluye tubería. </t>
  </si>
  <si>
    <t>3.16</t>
  </si>
  <si>
    <t>Suministro transporte e instalación de cable desnudo N°8 AWG para equipotencializar ductos. Incluye conectores necesarios.</t>
  </si>
  <si>
    <t>TUBERÍAS</t>
  </si>
  <si>
    <t>Suministro transporte e instalación de Alimentador en Tubo EMT de 1-1/4". Incluye todos los accesorios y elementos de fijación.</t>
  </si>
  <si>
    <t>3.17</t>
  </si>
  <si>
    <t>Suministro transporte e instalación de Alimentador en Tubo EMT de 1". Incluye todos los accesorios y elementos de fijación.</t>
  </si>
  <si>
    <t>3.18</t>
  </si>
  <si>
    <t>Suministro transporte e instalación de Alimentador en Tubo EMT de 3/4". Incluye todos los accesorios y elementos de fijación.</t>
  </si>
  <si>
    <t>3.19</t>
  </si>
  <si>
    <t>Suministro transporte e instalación de Alimentador en Tubo PVC de 1". Incluye todos los accesorios y elementos de fijación.  No incluye obra civil.</t>
  </si>
  <si>
    <t>3.20</t>
  </si>
  <si>
    <t>Suministro transporte e instalación de Alimentador en Tubo PVC de 12x2". Incluye todos los accesorios y elementos de fijación.  No incluye obra civil.</t>
  </si>
  <si>
    <t>3.21</t>
  </si>
  <si>
    <t>Suministro transporte e instalación de Alimentador en Tubo PVC de 8x4". Incluye todos los accesorios y elementos de fijación.  No incluye obra civil.</t>
  </si>
  <si>
    <t>3.22</t>
  </si>
  <si>
    <t>Suministro transporte e instalación de Alimentador en Tubo PVC de 3/4". Incluye todos los accesorios y elementos de fijación.  No incluye obra civil.</t>
  </si>
  <si>
    <t>3.23</t>
  </si>
  <si>
    <t>Suministro transporte e instalación de   ducto tipo escalerilla de 50x8cm. Incluye accesorios de instalación y sistema de fijación vertical y en cárcamo.</t>
  </si>
  <si>
    <t>SUBTOTAL   ITEM  N 3</t>
  </si>
  <si>
    <t>Suministro, transporte e instalación de elementos para Salida de Luminaria LED HIGH-BAY 200W, incluye tubería EMT diámetro de 3/4", cable 3N°10 AWG LSHF. Caja metálica y pensaestopa. Área interior y exterior. Distancia promedio 3 metros, demás distancia es alimentador.</t>
  </si>
  <si>
    <t>Suministro, transporte e instalación de elementos para Salida de Luminaria LED HIGH-BAY 200W, incluye tubería EMT diámetro de 3/4", cable 3N°12 AWG LSHF, caja metálica y prensaestopa . Área interior y exterior. Distancia promedio 3 metros, demás distancia es alimentador.</t>
  </si>
  <si>
    <t>Suministro, transporte e instalación de elementos para Salida de Luminaria reflector LED 200W, incluye tubería EMT diámetro de 3/4", cable 3N°12 AWG LSHF, caja metálica y prensaestopa. Área perimetral. Distancia promedio 3 metros, demás distancia es alimentador.</t>
  </si>
  <si>
    <t>Suministro, transporte e instalación de elementos para Salida de Luminaria Hermética LED de 2x18W, incluye tubería EMT diámetro de 3/4", cable 3N°12 AWG LSHF. caja metálica y tomacorriente 214V y elementos de fijación.</t>
  </si>
  <si>
    <t>Suministro, transporte e instalación de elementos para Salida de Luminaria tortuga LED de 1x15W, incluye tubería EMT diámetro de 3/4", cable 3N°12 AWG LSHF. caja metálica y tomacorriente 214V y elementos de fijación.</t>
  </si>
  <si>
    <t>Suministro, transporte e instalación de elementos para Salida de iluminación de emergencia y aviso luminoso de salida de emergencia. incluye tubería EMT diámetro de 3/4", cable N°12 AWG LSHF. caja metálica y tomacorriente 123V y elementos de fijación. Distancia promedio 3 metros, demás distancia es alimentador.</t>
  </si>
  <si>
    <t>4.07</t>
  </si>
  <si>
    <t>Suministro, transporte e instalación de elementos para Salida eléctrica Trifásica para Ventilador controlado por variador. Incluye tomacorriente de seguridad, y caja metálica. El alimentador esta incluido en ítem 3 4N°10 AWG LSHF.</t>
  </si>
  <si>
    <t>4.08</t>
  </si>
  <si>
    <t>Suministro, transporte e instalación de elementos para Salida eléctrica Trifásica para Aire Acondicionado Evaporativo controlado por variador. Incluye tomacorriente de seguridad, y caja metálica. El cable alimentador esta incluido en ítem 3.</t>
  </si>
  <si>
    <t>4.09</t>
  </si>
  <si>
    <t>Suministro, transporte e instalación de elementos para Salida eléctrica de Tomacorriente para cuarto de subestación y cuarto de tableros. Incluye tubería EMT diámetro de 3/4", cable N°12 AWG LSHF Distancia promedio 4 metros.</t>
  </si>
  <si>
    <t>4.10</t>
  </si>
  <si>
    <t>Suministro, transporte e instalación de elementos para Salida eléctrica de suiche doble  línea Genesis para cuarto de subestación. Incluye tubería EMT diámetro de 3/4", cable N°12 AWG LS.HF Distancia promedio 3metros.</t>
  </si>
  <si>
    <t>4.11</t>
  </si>
  <si>
    <t>Suministro, transporte e instalación de elementos para Salida eléctrica de Suiche sencillo línea genesis para cuarto de subestación y cuarto de tableros. Incluye tubería EMT diámetro de 3/4", cable N°12 AWG LS.HF Distancia promedio 3 metros.</t>
  </si>
  <si>
    <t>4.12</t>
  </si>
  <si>
    <t>Suministro, transporte e instalación de elementos para Salida eléctrica de Tomacorriente para rack de comunicaciones. incluye tubería EMT diámetro de 3/4", cable N°12 AWG LSHF. Distancia promedio 3 metros, demás distancia es alimentador.</t>
  </si>
  <si>
    <t>4.13</t>
  </si>
  <si>
    <t>Suministro, transporte e instalación de elementos para Salida eléctrica de Motor persiana puerta de acceso. incluye tubería EMT diámetro de1", Caja metálica 12x12x5 cm,cable N°8 AWG LSHF. Distancia promedio 3 metros, demás distancia es alimentador.</t>
  </si>
  <si>
    <t>4.14</t>
  </si>
  <si>
    <t>Suministro, transporte e instalación de elementos para conexión de control puertas eléctricas. Incluye cable 4N°14. caja metálica 12x12x5, Tubo EMT de 3/4"  Distancia promedio 3 metros, demás distancia es alimentador. No incluye dispositivos de control o de la puerta.</t>
  </si>
  <si>
    <t>SUBTOTAL   ITEM  N 4</t>
  </si>
  <si>
    <t>Suministro e instalación de luminaria hermética con tubos LED 2x18W. Silvania.</t>
  </si>
  <si>
    <t>Suministro e instalación de luminaria tipo tortuga. Incluye bombillo LED de 15W.</t>
  </si>
  <si>
    <t>SUBTOTAL   ITEM  N 5</t>
  </si>
  <si>
    <t>6.01</t>
  </si>
  <si>
    <t>6.02</t>
  </si>
  <si>
    <t>6.03</t>
  </si>
  <si>
    <t>6.04</t>
  </si>
  <si>
    <t>6.05</t>
  </si>
  <si>
    <t>6.06</t>
  </si>
  <si>
    <t>6.07</t>
  </si>
  <si>
    <t>6.08</t>
  </si>
  <si>
    <t>Suministro, transporte e instalación de tubería metálica galvanizada en caliente(IMC) diámetro 1" Bajante por muro o columna sobrepuesta. Incluye curva, unión, boquilla, grapa doble ala tubo apretado y demás elementos necesarios para su correcta instalación.</t>
  </si>
  <si>
    <t>6.09</t>
  </si>
  <si>
    <t>Suministro, transporte e instalación de tubería PVC de 1" Bajante por muro o columna embebida. Incluye pega pvc más limpiador, curvas, adaptadores, y demás elementos necesarios para su correcta instalación.</t>
  </si>
  <si>
    <t>6.10</t>
  </si>
  <si>
    <t>6.11</t>
  </si>
  <si>
    <t>6.12</t>
  </si>
  <si>
    <t>6.13</t>
  </si>
  <si>
    <t>6.14</t>
  </si>
  <si>
    <t>6.15</t>
  </si>
  <si>
    <t>6.16</t>
  </si>
  <si>
    <t>SUBTOTAL   ITEM  N 6</t>
  </si>
  <si>
    <t>COMUNICACIONES</t>
  </si>
  <si>
    <t>7.01</t>
  </si>
  <si>
    <t>Suministro, transporte e instalación de Rack de comunicaciones para instalar en muro  Alto60xAncho60xFondo50cm. Incluye ventiladores y multitoma con 3 tomas dobles color naranja.</t>
  </si>
  <si>
    <t>7.02</t>
  </si>
  <si>
    <t>Suministro, transporte e instalación de elementos para Salida para punto de datos doble CAT 6A para descolgar en stands y conexión de Acces point. Se deja ubicado en estructura superior. Incluye caja, Face plate y Jack doble.</t>
  </si>
  <si>
    <t>7.03</t>
  </si>
  <si>
    <t>Suministro, transporte e instalación de elementos para Salida para punto de datos doble CAT 6A en columnas. Incluye caja, Face plate doble y Jacks.</t>
  </si>
  <si>
    <t>7.04</t>
  </si>
  <si>
    <t>Suministro, transporte y colocación de caja final de fibra óptica. Incluye accesorios necesarios para su correcta instalación</t>
  </si>
  <si>
    <t>7.05</t>
  </si>
  <si>
    <t>Suministro, transporte e instalación de Acces Point :Ubiquiti Unifi enterprise WIFI system. Unifi access points feature the latest in wifi 802.11n mimo technology — capable of 450 mbps speeds with ranges up to 500 ft. Soporta distancia de hasta 120 metros en espacio abierto.</t>
  </si>
  <si>
    <t>7.06</t>
  </si>
  <si>
    <t>Certificación de hilo de fibra óptica multimodo</t>
  </si>
  <si>
    <t>7.07</t>
  </si>
  <si>
    <t>Certificación de puntos de red CAT 6A, con pentaescaner. Incluye informe del equipo certificador</t>
  </si>
  <si>
    <t>7.08</t>
  </si>
  <si>
    <t xml:space="preserve">Suministro, transporte e instalación de  Patch Panel de 24 Puertos AMP CAT 6A. </t>
  </si>
  <si>
    <t>7.09</t>
  </si>
  <si>
    <t>Suministro, transporte e instalación de Suiche de datos Capa 3 de 24 Puertos con dos puerto de fibra. Administrable</t>
  </si>
  <si>
    <t>7.10</t>
  </si>
  <si>
    <t>Suministro transporte e instalación de Mini Gbic Transceiber de fibra.</t>
  </si>
  <si>
    <t>7.11</t>
  </si>
  <si>
    <t>Suministro transporte e instalación de Patch Cord de Fibra Óptica multimodo
OM4 LC-LC 3 pies, incluye marcaciones.</t>
  </si>
  <si>
    <t>7.12</t>
  </si>
  <si>
    <t xml:space="preserve">Suministro transporte e instalación de conector LC de fibra Óptica </t>
  </si>
  <si>
    <t>7.13</t>
  </si>
  <si>
    <t xml:space="preserve">Suministro transporte e instalación de bandeja para 6 fibras Óptica </t>
  </si>
  <si>
    <t>7.14</t>
  </si>
  <si>
    <t>Conectorizado de conector LC de fibra de vidrio en resina para conexionado de fibra óptica. Incluye accesorios necesarios para su correcta instalación</t>
  </si>
  <si>
    <t>7.15</t>
  </si>
  <si>
    <t>Suministro transporte e instalación de Tubería EMT 1" para derivación desde bandeja portacables a punto de datos.</t>
  </si>
  <si>
    <t>7.16</t>
  </si>
  <si>
    <t>Suministro transporte e instalación de Tubería EMT 3/4" para derivación desde bandeja portacables a punto de datos.</t>
  </si>
  <si>
    <t>7.17</t>
  </si>
  <si>
    <t>Suministro transporte e instalación de Fibra óptica de 3 pares OM4 Multimodo. Conexión entre Racks y tablero de comunicaciones principal (Amanda).</t>
  </si>
  <si>
    <t>7.18</t>
  </si>
  <si>
    <t>Suministro transporte e instalación de cable UTP Cat 6A LSZH Amp o similar.</t>
  </si>
  <si>
    <t>7.19</t>
  </si>
  <si>
    <t>Suministro transporte e instalación de UPS Interactiva de 1,5KVA</t>
  </si>
  <si>
    <t>7.20</t>
  </si>
  <si>
    <t>Suministro, transporte e instalación de Canaleta Metálica 12x12x5 cm para comunicaciones. Incluye sistema de sujeción en muro y descolgada. Para salidas de Datos</t>
  </si>
  <si>
    <t>7.21</t>
  </si>
  <si>
    <t>Suministro transporte e instalación de Caja  metálica 12x12 cm tapa lisa para  paso en trayectos de tuberías.</t>
  </si>
  <si>
    <t>SUBTOTAL   ITEM  N 7</t>
  </si>
  <si>
    <t>8.01</t>
  </si>
  <si>
    <t>Planta eléctrica de emergencia con motor Diésel. Stand By 420KW /525KVA en Prime 380KW /475KVA. 220V/127V. incluye cabina de insonorización y protección general de 1600A. Incluye Tanque de combustible para 8 horas.</t>
  </si>
  <si>
    <t>SUBTOTAL   ITEM  N 8</t>
  </si>
  <si>
    <t>CERTIFICACIÓN</t>
  </si>
  <si>
    <t>9.01</t>
  </si>
  <si>
    <t>Certificación  RETIE para cable en media tensión y subestación.</t>
  </si>
  <si>
    <t>9.02</t>
  </si>
  <si>
    <t>Certificación  RETIE para uso final de redes internas en recinto con alta concentración de personas. Solo área reformada.</t>
  </si>
  <si>
    <t>9.03</t>
  </si>
  <si>
    <t>Certificación  RETILAP para sistema de iluminación</t>
  </si>
  <si>
    <t>SUBTOTAL   ITEM  N 9</t>
  </si>
  <si>
    <r>
      <t>PROYECTO:</t>
    </r>
    <r>
      <rPr>
        <b/>
        <sz val="11"/>
        <color indexed="10"/>
        <rFont val="Calibri"/>
        <family val="2"/>
        <scheme val="minor"/>
      </rPr>
      <t xml:space="preserve">  REFORMAS EN AREA EXISTENTE PABELLON AMARILLO </t>
    </r>
  </si>
  <si>
    <r>
      <t xml:space="preserve">Suministro transporte e instalación de Tablero trifásico Multibreaker de 12 circuitos con espacio para totalizador Incluye Puerta y chapa. </t>
    </r>
    <r>
      <rPr>
        <b/>
        <sz val="11"/>
        <rFont val="Calibri"/>
        <family val="2"/>
        <scheme val="minor"/>
      </rPr>
      <t xml:space="preserve">Tablero flotante descolgado </t>
    </r>
    <r>
      <rPr>
        <sz val="11"/>
        <rFont val="Calibri"/>
        <family val="2"/>
        <scheme val="minor"/>
      </rPr>
      <t>desde estructura metálica. Se requiere trasladar el sistema de fijación de los tableros existentes y su platina para sujeción del tablero.</t>
    </r>
  </si>
  <si>
    <r>
      <t xml:space="preserve">Suministro transporte e instalación de Tablero trifásico Multibreaker de 24 circuitos con espacio para totalizador. Incluye Puerta y chapa. No incluye protecciones. Incluye fijaciones necesarias. </t>
    </r>
    <r>
      <rPr>
        <b/>
        <sz val="11"/>
        <rFont val="Calibri"/>
        <family val="2"/>
        <scheme val="minor"/>
      </rPr>
      <t xml:space="preserve">Tablero Fijo en columnas. </t>
    </r>
  </si>
  <si>
    <r>
      <t xml:space="preserve">SALIDAS PARA ILUMINACIÓN, TOMACORRIENTES VENTILADORES Y AIRES. </t>
    </r>
    <r>
      <rPr>
        <sz val="11"/>
        <rFont val="Calibri"/>
        <family val="2"/>
        <scheme val="minor"/>
      </rPr>
      <t xml:space="preserve"> (No incluye tubería y cableado de alimentador desde tablero, se consideran existentes.) </t>
    </r>
  </si>
  <si>
    <r>
      <rPr>
        <b/>
        <sz val="11"/>
        <color rgb="FFFF0000"/>
        <rFont val="Calibri"/>
        <family val="2"/>
        <scheme val="minor"/>
      </rPr>
      <t xml:space="preserve"> Nota importante</t>
    </r>
    <r>
      <rPr>
        <sz val="11"/>
        <color rgb="FFFF0000"/>
        <rFont val="Calibri"/>
        <family val="2"/>
        <scheme val="minor"/>
      </rPr>
      <t>: Las actividades y cantidades de obra presentadas en esta hoja de calculo son meramente ilustrativas, para sumnistrar un guía a los proponentes para la presentación de la propuesta técnica y económica, por lo tanto no comprometen a Plaza Mayor con actividades o cantidades de obra determinadas. Cada proponente deberá hacer un estudio de las actividades necesarias para ejecutar las obras, determinar sus propias cantidades de obra y su propio cronograma, para entregar a Plaza Mayor una propuesta con un precio global, sin reajuste, que permita hacer un contrato llave a mano.</t>
    </r>
  </si>
  <si>
    <r>
      <t>PROYECTO:</t>
    </r>
    <r>
      <rPr>
        <b/>
        <sz val="11"/>
        <color indexed="10"/>
        <rFont val="Calibri"/>
        <family val="2"/>
        <scheme val="minor"/>
      </rPr>
      <t xml:space="preserve">  NUEVA AREA DE CONSTRUCCIÓN PABELLON AMARILLO </t>
    </r>
  </si>
  <si>
    <r>
      <t>Suministro transporte e instalación de Tablero General Trifásico de protecciones en baja tensión integrados en grupos de Minibreaker 20KA según diagrama unifilar. 
Un Grupo de protecciones para iluminación de 30 Circuitos .
Dos Grupos de protecciones para equipos evaporativos de Aire acondicionado de 2x24 circuitos.
Un Grupo de protecciones para ventiladores de 18 circuitos.
Un Grupo de protecciones para comunicaciones de 12 circuitos.
Espacio para instalación de Banco corrector de potencia.
Incluye Puerta y chapa. Tablero ubicado en cuarto eléctrico.</t>
    </r>
    <r>
      <rPr>
        <b/>
        <sz val="11"/>
        <rFont val="Calibri"/>
        <family val="2"/>
        <scheme val="minor"/>
      </rPr>
      <t xml:space="preserve"> </t>
    </r>
    <r>
      <rPr>
        <sz val="11"/>
        <rFont val="Calibri"/>
        <family val="2"/>
        <scheme val="minor"/>
      </rPr>
      <t>Incluye todas la protecciones de acuerdo a los cuadros de carga.</t>
    </r>
  </si>
  <si>
    <r>
      <t xml:space="preserve">Suministro transporte e instalación de Tablero Monofásico (2F+N+T) Multibreaker de 12 circuitos con espacio para totalizador Incluye Puerta y chapa con llave. </t>
    </r>
    <r>
      <rPr>
        <b/>
        <sz val="11"/>
        <rFont val="Calibri"/>
        <family val="2"/>
        <scheme val="minor"/>
      </rPr>
      <t xml:space="preserve"> </t>
    </r>
    <r>
      <rPr>
        <sz val="11"/>
        <rFont val="Calibri"/>
        <family val="2"/>
        <scheme val="minor"/>
      </rPr>
      <t xml:space="preserve">desde estructura metálica. Incluye 1 metro de cable encauchetado 4x8 AWG, prensa estopa, conector de seguridad de 63 VCP-CLA63/0345-9 o similar. No incluye protecciones. </t>
    </r>
    <r>
      <rPr>
        <b/>
        <sz val="11"/>
        <rFont val="Calibri"/>
        <family val="2"/>
        <scheme val="minor"/>
      </rPr>
      <t>Tablero Flotante.</t>
    </r>
    <r>
      <rPr>
        <sz val="11"/>
        <rFont val="Calibri"/>
        <family val="2"/>
        <scheme val="minor"/>
      </rPr>
      <t xml:space="preserve"> Incluye sistema de sujeción mediante guaya de 1/4" , Anclaje o platina fija, grilletes y gancho de soporte. Ver detalle en planos de diseño. (Largo prom. 13m) </t>
    </r>
  </si>
  <si>
    <r>
      <t xml:space="preserve">Suministro transporte e instalación de Tablero trifásico (3F+N+T) Multibreaker de 24 circuitos con espacio para totalizador. Incluye Puerta y chapa con llave. No incluye protecciones. </t>
    </r>
    <r>
      <rPr>
        <b/>
        <sz val="11"/>
        <rFont val="Calibri"/>
        <family val="2"/>
        <scheme val="minor"/>
      </rPr>
      <t xml:space="preserve">Tablero Fijo en columnas. </t>
    </r>
  </si>
  <si>
    <r>
      <t xml:space="preserve">ELECTROBARRAS. </t>
    </r>
    <r>
      <rPr>
        <sz val="11"/>
        <rFont val="Calibri"/>
        <family val="2"/>
        <scheme val="minor"/>
      </rPr>
      <t>Los precios Incluyen el sistema de sujeción necesario.</t>
    </r>
  </si>
  <si>
    <r>
      <t xml:space="preserve">CABLEADO </t>
    </r>
    <r>
      <rPr>
        <sz val="11"/>
        <rFont val="Calibri"/>
        <family val="2"/>
        <scheme val="minor"/>
      </rPr>
      <t>(Todo el cableado al interior del Pabellón será de tipo aislamiento Libre de Halógenos y baja emisión de humo LSHF.)</t>
    </r>
    <r>
      <rPr>
        <b/>
        <sz val="11"/>
        <rFont val="Calibri"/>
        <family val="2"/>
        <scheme val="minor"/>
      </rPr>
      <t xml:space="preserve"> Los cables alimentadores y acometidas deben incluir las terminales necesarias para su conexión.</t>
    </r>
  </si>
  <si>
    <r>
      <t xml:space="preserve">SALIDAS PARA ILUMINACIÓN, TOMACORRIENTES VENTILADORES Y AIRES. </t>
    </r>
    <r>
      <rPr>
        <sz val="11"/>
        <rFont val="Calibri"/>
        <family val="2"/>
        <scheme val="minor"/>
      </rPr>
      <t xml:space="preserve"> (No incluye tubería y cableado de alimentador desde tablero) </t>
    </r>
  </si>
  <si>
    <r>
      <t>SISTEMA DE EMERGENCIA</t>
    </r>
    <r>
      <rPr>
        <sz val="11"/>
        <rFont val="Calibri"/>
        <family val="2"/>
        <scheme val="minor"/>
      </rPr>
      <t xml:space="preserve"> (pendiente ubicación final por aprobación.)</t>
    </r>
  </si>
  <si>
    <r>
      <t xml:space="preserve">  </t>
    </r>
    <r>
      <rPr>
        <b/>
        <sz val="11"/>
        <color rgb="FFFF0000"/>
        <rFont val="Calibri"/>
        <family val="2"/>
        <scheme val="minor"/>
      </rPr>
      <t>Nota importante:</t>
    </r>
    <r>
      <rPr>
        <sz val="11"/>
        <color rgb="FFFF0000"/>
        <rFont val="Calibri"/>
        <family val="2"/>
        <scheme val="minor"/>
      </rPr>
      <t xml:space="preserve"> Las actividades y cantidades de obra presentadas en esta hoja de calculo son meramente ilustrativas, para sumnistrar un guía a los proponentes para la presentación de la propuesta técnica y económica, por lo tanto no comprometen a Plaza Mayor con actividades o cantidades de obra determinadas. Cada proponente deberá hacer un estudio de las actividades necesarias para ejecutar las obras, determinar sus propias cantidades de obra y su propio cronograma, para entregar a Plaza Mayor una propuesta con un precio global, sin reajuste, que permita hacer un contrato llave a mano.</t>
    </r>
  </si>
  <si>
    <t>Obra Pabellon Amarillo</t>
  </si>
  <si>
    <t>Cordial saludo, con respecto a su amable invitacion procedemos a cotizar las redes de gas</t>
  </si>
  <si>
    <t>del Proyecto Pabellon Amarillo</t>
  </si>
  <si>
    <t>PUNTO CERO</t>
  </si>
  <si>
    <t>TUBERIA POLIETILENO 63mm</t>
  </si>
  <si>
    <t>U.M.</t>
  </si>
  <si>
    <t>V-UNITARIO</t>
  </si>
  <si>
    <t>V-TOTAL</t>
  </si>
  <si>
    <t>PE 32</t>
  </si>
  <si>
    <t>PE 63</t>
  </si>
  <si>
    <t>Tapon PE 32mm</t>
  </si>
  <si>
    <t>un</t>
  </si>
  <si>
    <t>Polivalvula 32mm</t>
  </si>
  <si>
    <t>TEE 32mm</t>
  </si>
  <si>
    <t>Cinta Señalización</t>
  </si>
  <si>
    <t>M de O Tubería</t>
  </si>
  <si>
    <t>Mojon</t>
  </si>
  <si>
    <t>Caja registro polivalvula</t>
  </si>
  <si>
    <t>Hermeticidad Red Esterna</t>
  </si>
  <si>
    <t>Termofusion</t>
  </si>
  <si>
    <t xml:space="preserve">REGULADOR PRIMERA ETAPA </t>
  </si>
  <si>
    <t xml:space="preserve">Gabinete 1,20 x,1,20 x 40 </t>
  </si>
  <si>
    <t>Regulador 100 m3/h Ps=350 mbar</t>
  </si>
  <si>
    <t>Válvula 2" gas</t>
  </si>
  <si>
    <t>Universal M-M 2"</t>
  </si>
  <si>
    <t>Reducción tuerca 2 x 1"</t>
  </si>
  <si>
    <t>Niple 2" x 5 cm</t>
  </si>
  <si>
    <t>Tee galv. 2"</t>
  </si>
  <si>
    <t>Reducción tuerca 2" x 1"</t>
  </si>
  <si>
    <t>Válvula 1 1/2" gas mariposa</t>
  </si>
  <si>
    <t>Reducción Tuerca 1/2" x 1/4"</t>
  </si>
  <si>
    <t>Manómetro (0 - 30) psi carátula 1,1/2"</t>
  </si>
  <si>
    <t>Tapón M galv. 1/2"</t>
  </si>
  <si>
    <t>M de O</t>
  </si>
  <si>
    <t>CENTRO DE MEDICION</t>
  </si>
  <si>
    <t>Codo galv. 1 1/2"</t>
  </si>
  <si>
    <t>Tee galv. 1 1/2"</t>
  </si>
  <si>
    <t>Niple 1 1/2" x 26 cm</t>
  </si>
  <si>
    <t>Niple 1 1/2" x 20 cm</t>
  </si>
  <si>
    <t>Válvula M-M26 1 1/2"</t>
  </si>
  <si>
    <t>Universal MM 1 1/2"</t>
  </si>
  <si>
    <t>Regulador segunda etapa H-M26</t>
  </si>
  <si>
    <t>Medidor G40</t>
  </si>
  <si>
    <t xml:space="preserve">RED INTERNA </t>
  </si>
  <si>
    <t>CANT TOTAL</t>
  </si>
  <si>
    <t>Tipo de Salidas</t>
  </si>
  <si>
    <t>Cant Salidas</t>
  </si>
  <si>
    <t>Tuberia AC 1 1/4"</t>
  </si>
  <si>
    <t>Tubo</t>
  </si>
  <si>
    <t>Codo AC 1 1/4"</t>
  </si>
  <si>
    <t>Tee sencilla AC 1 1/4"</t>
  </si>
  <si>
    <t>Tapon Hg. 1 1/4"</t>
  </si>
  <si>
    <t>Valvula 1 1/4" gas</t>
  </si>
  <si>
    <t>Sellante</t>
  </si>
  <si>
    <t>Pintura</t>
  </si>
  <si>
    <t>gal</t>
  </si>
  <si>
    <t>ml</t>
  </si>
  <si>
    <t>Legalizacion Apartamentos</t>
  </si>
  <si>
    <t>Primera Hermeticidad apartamentos</t>
  </si>
  <si>
    <t>Segunda Hermeticidad (30% Instalaciones, varia según EPM)</t>
  </si>
  <si>
    <t>Actualizacion post construccion coordenadas geodesicas red externa</t>
  </si>
  <si>
    <r>
      <rPr>
        <b/>
        <sz val="11"/>
        <color rgb="FFFF0000"/>
        <rFont val="Calibri"/>
        <family val="2"/>
        <scheme val="minor"/>
      </rPr>
      <t xml:space="preserve">  Nota importante:</t>
    </r>
    <r>
      <rPr>
        <sz val="11"/>
        <color rgb="FFFF0000"/>
        <rFont val="Calibri"/>
        <family val="2"/>
        <scheme val="minor"/>
      </rPr>
      <t xml:space="preserve"> Las actividades y cantidades de obra presentadas en esta hoja de calculo son meramente ilustrativas, para sumnistrar un guía a los proponentes para la presentación de la propuesta técnica y económica, por lo tanto no comprometen a Plaza Mayor con actividades o cantidades de obra determinadas. Cada proponente deberá hacer un estudio de las actividades necesarias para ejecutar las obras, determinar sus propias cantidades de obra y su propio cronograma, para entregar a Plaza Mayor una propuesta con un precio global, sin reajuste, que permita hacer un contrato llave a mano.</t>
    </r>
  </si>
  <si>
    <t>Bases Metalicas para soportar evaporativos en Cubierta. Ver Foto  de referencia</t>
  </si>
  <si>
    <t>BALANCEAMIENTO DEL SISTEMA DE AIRE Y NIVELES DE RUIDO DE ACUERDO CON EL NUMERAL 7.0 DE ESPECIFICACIONES</t>
  </si>
  <si>
    <t>SUPERVISION, INGENIERIA, MANO DE OBRA DE INSTALACIÓN, ANDAMIOS  Y TRANSPORTE DE MATERIALES Y PERSONAL</t>
  </si>
  <si>
    <t>MANTENIMIENTO PREVENTIVO DURANTE TRES MESES (Para garantizar buenas condiciones de operación de los equipos instalados)</t>
  </si>
  <si>
    <t>CLIMATIZACION PABELLON AMARILLO PLAZA MAYOR</t>
  </si>
  <si>
    <t xml:space="preserve">ITEM </t>
  </si>
  <si>
    <t xml:space="preserve">PRECIOS Y CANTIDADES </t>
  </si>
  <si>
    <t xml:space="preserve">Actualizacion Carga Calórica </t>
  </si>
  <si>
    <t>DESCRIPCIÓN</t>
  </si>
  <si>
    <t>P. UNITARIO</t>
  </si>
  <si>
    <t>P. TOTAL</t>
  </si>
  <si>
    <t>CONDUCTOS EN LAMINA GALVANIZADA SEGÚN NUMERAL 5.1 DE ESPECIFICACIONES</t>
  </si>
  <si>
    <t xml:space="preserve">Conductos en lamina galvanizada sin pintura sección rectangular calibre 20. Incluye acople a evaporativos, Acople a rejillas de suministro y transición a evaporativos. </t>
  </si>
  <si>
    <t>Kg</t>
  </si>
  <si>
    <t>REJILLAS DE SUMINISTRO ALETA FIJA CON DAMPER DE ACUERDO CON EL NUMERAL 5.2 DE ESPECIFICACIONES</t>
  </si>
  <si>
    <t>Rejillas de suministro 40" x 22" con damper piñón</t>
  </si>
  <si>
    <t xml:space="preserve">ACONDICIONADORES EVAPORATIVOS SEGÚN NUMERAL 5.3 DE ESPECIFICACIONES </t>
  </si>
  <si>
    <t>ACONDICIONADORES EVAPORATIVOS #100 a # 115.  Conexión 208-230 Voltios/60 HZ/ 3 Fases.  Caudal 11200 CFM@0.6" C.A</t>
  </si>
  <si>
    <t>IZAJE DE EQUIPOS EVAPORATIVOS A CUBIERTA (NIVEL 12.0 DE NPA)</t>
  </si>
  <si>
    <t>EQUIPOS DE TRATAMIENTO DE AIRE POR FOTOCATALISIS DE ACUERDO CON NUMERAL 6.0 DE LAS ESPECIFICACIONES</t>
  </si>
  <si>
    <t>E.T.A # 100  a E.T.A. # 110 (Para 10 equipos de acondicionamiento evaporativo de 11200 CFM cada uno)</t>
  </si>
  <si>
    <t>Toma de muestras de contaminantes antes y despues de encendidos los sistemas de tratamiento de aire (Toma de minimo 5 muestras en diferentes puntos del pabellón)</t>
  </si>
  <si>
    <t>GLB</t>
  </si>
  <si>
    <t>VENTILADORES DE ALTO FLUJO DE AIRE Y BAJA VELOCIDAD SEGÚN NUMERAL 8.0 DE ESPECIFICACIONES</t>
  </si>
  <si>
    <t xml:space="preserve">Ventiladores de alto caudal y baja velocidad. Diametro 14 FT. 208-230V / 3 Fases. </t>
  </si>
  <si>
    <t>TUBERIA  PARA SUMINISTRO  DE AGUA DE REPOSICIÓN PARA ACONDICIONADORES EVAPORATIVOS SEGÚN NUMERAL 9.0 DE ESPECIFICACIONES</t>
  </si>
  <si>
    <t xml:space="preserve">Tuberia PVC RDE21 diametro 1/2" Aislada </t>
  </si>
  <si>
    <t>Codos PVC RDE21 diametro 1/2" aislados</t>
  </si>
  <si>
    <t>IDENTIFICACION DE EQUIPOS DE ACUERDO CON EL NUMERAL 10.0 DE ESPECIFICACIONES</t>
  </si>
  <si>
    <t>MESES</t>
  </si>
  <si>
    <t>=========</t>
  </si>
  <si>
    <t xml:space="preserve">SUBTOTAL  </t>
  </si>
  <si>
    <t>IVA PLENO</t>
  </si>
  <si>
    <t xml:space="preserve">TOTAL </t>
  </si>
  <si>
    <r>
      <t xml:space="preserve">ANDAMIOS </t>
    </r>
    <r>
      <rPr>
        <u/>
        <sz val="11"/>
        <rFont val="Calibri"/>
        <family val="2"/>
      </rPr>
      <t>CERTIFICADOS</t>
    </r>
    <r>
      <rPr>
        <sz val="11"/>
        <rFont val="Calibri"/>
        <family val="2"/>
      </rPr>
      <t xml:space="preserve"> PARA INSTALACION DE CONDUCTOS Y ELEMENTOS AL INTERIOR DEL PABELLÓN</t>
    </r>
  </si>
  <si>
    <t xml:space="preserve">Localización, trazado y replanteo. Comision topografía.  Las cantidades presentadas en este item son meramente ilustrativas, cada proponente debe hacer su propio estudio, basado en los diseños y su cronograma, para presentar su propuesta. </t>
  </si>
  <si>
    <t xml:space="preserve">Perforacion concreto para pernos pasantes, varilla roscada 7/8" y anclaje quimico. Las cantidades presentadas en este item son meramente ilustrativas, cada proponente debe hacer su propio estudio, basado en los diseños, para presentar su propuesta. </t>
  </si>
  <si>
    <t xml:space="preserve">Linea de vida. Suministro y la instalación de línea de vida horizontal marca Tractel o similar para mantenimiento externo de la cubierta,  construcción en doble cable de acero antigiratorio galvanizado con soportes anclados en estructura metálica.  Incluir al menos dos (2) coches desmontables en acero inoxidable para conectar a la línea de vida, uno para el pabellón existente y otro para el pabellón de ampliación. Las líneas de vida horizontal deberán estar certificadas según EN 795-C.  Las cantidades presentadas en este item son meramente ilustrativas, cada proponente debe hacer su propio estudio, basado en los diseños, para presentar su propuesta. </t>
  </si>
  <si>
    <t xml:space="preserve">Almacenamiento temporal, proteccion e instalacion de ventaneria existente.  Las cantidades presentadas en este item son meramente ilustrativas, cada proponente debe hacer su propio estudio, basado en los diseños, para presentar su propuesta. </t>
  </si>
  <si>
    <t xml:space="preserve">Localización, trazado y replanteo. Comisión topografía. Las cantidades presentadas en este item son meramente ilustrativas, cada proponente debe hacer su propio estudio, basado en los diseños y su cronograma, para presentar su propuesta. </t>
  </si>
  <si>
    <t xml:space="preserve">Retiro y conservación piso adoquin. Incluye transporte interno hasta lugar de almacenamiento definido por Plaza Mayor. Las cantidades presentadas en este item son meramente ilustrativas, cada proponente debe hacer su propio estudio, basado en los diseños y las medias en sitio, para presentar su propuesta. </t>
  </si>
  <si>
    <t xml:space="preserve">Corte de columnas con disco diamante. Incluye cargue y disposicion de bloques en sitio autorizado. Las cantidades presentadas en este item son meramente ilustrativas, cada proponente debe hacer su propio estudio, basado en los diseños y las verificaciones en sitio, para presentar su propuesta. </t>
  </si>
  <si>
    <t xml:space="preserve">Desmonte de cerramiento lateral existente a altura de cubierta. Incluye transporte interno hasta lugar de almacenamiento definido por Plaza Mayor. Las cantidades presentadas en este item son meramente ilustrativas, cada proponente debe hacer su propio estudio, basado en los diseños y las verificaciones en sitio, para presentar su propuesta. </t>
  </si>
  <si>
    <t xml:space="preserve">Desmonte de ventaneria de fachada existente. Incluye transporte interno hasta lugar de almacenamiento definido por Plaza Mayor. Las cantidades presentadas en este item son meramente ilustrativas, cada proponente debe hacer su propio estudio, basado en los diseños y las verificaciones en sitio, para presentar su propuesta. </t>
  </si>
  <si>
    <t xml:space="preserve">Desmonte de ventanas en rejilla de aluminio. Incluye transporte interno hasta lugar de almacenamiento definido por Plaza Mayor. Las cantidades presentadas en este item son meramente ilustrativas, cada proponente debe hacer su propio estudio, basado en los diseños y las verificaciones en sitio, para presentar su propuesta. </t>
  </si>
  <si>
    <t xml:space="preserve">Corte de estructura metalica y desmonte de cubierta en alero eje 6  Incluye transporte interno hasta lugar de almacenamiento definido por Plaza Mayor. Las cantidades presentadas en este item son meramente ilustrativas, cada proponente debe hacer su propio estudio, basado en los diseños y las verificaciones en sitio, para presentar su propuesta. </t>
  </si>
  <si>
    <t xml:space="preserve">Demolicion de mamposteria existente eje 6. Las cantidades presentadas en este item son meramente ilustrativas, cada proponente debe hacer su propio estudio, basado en los diseños y las verificaciones en sitio, para presentar su propuesta. </t>
  </si>
  <si>
    <t xml:space="preserve">Cargue y botada de escombros en sitio autorizado. Las cantidades presentadas en este item son meramente ilustrativas, cada proponente debe hacer su propio estudio, basado en los diseños y las verificaciones en sitio, para presentar su propuesta. </t>
  </si>
  <si>
    <t>Recuperacion de material. Se estima un valor del material de reciclaje se pueda comercializar y se resta dicho valor del capítulo desmonte y demoliciones.</t>
  </si>
  <si>
    <t xml:space="preserve">Concreto de 3500 Psi para aleta de fundacion. Incluye excavacion, cargue y botada material de excavacion, base granular, acero de refuerzo y todo lo requerido para su correcta ejecucion. Las cantidades presentadas en este item son meramente ilustrativas, cada proponente debe hacer su propio estudio, basado en los diseños y las verificaciones en sitio, para presentar su propuesta. </t>
  </si>
  <si>
    <t xml:space="preserve">Suministro e instalacion columna prefabricada concreto 28 Mpa -T1 altura 12.2 m. Las cantidades presentadas en este item son meramente ilustrativas, cada proponente debe hacer su propio estudio, basado en los diseños y las verificaciones en sitio, para presentar su propuesta. </t>
  </si>
  <si>
    <r>
      <t xml:space="preserve">Estructura metalica de cubierta del edificio. Ver diseños en planos adjuntos.  </t>
    </r>
    <r>
      <rPr>
        <u/>
        <sz val="11"/>
        <rFont val="Calibri"/>
        <family val="2"/>
        <scheme val="minor"/>
      </rPr>
      <t xml:space="preserve"> Las cantidades presentadas en este item son meramente ilustrativas, cada proponente debe hacer su propio estudio, basado en los diseños, para presentar su propuesta. </t>
    </r>
  </si>
  <si>
    <r>
      <t xml:space="preserve">Estructura metalica de fachada del edificio. Ver diseños. En planos adjuntos.   </t>
    </r>
    <r>
      <rPr>
        <u/>
        <sz val="11"/>
        <rFont val="Calibri"/>
        <family val="2"/>
        <scheme val="minor"/>
      </rPr>
      <t xml:space="preserve">Las cantidades presentadas en este item son meramente ilustrativas, cada proponente debe hacer su propio estudio, basado en los diseños, para presentar su propuesta. </t>
    </r>
  </si>
  <si>
    <t xml:space="preserve">Construccion de bloque en concreto de 15x20x40. Las cantidades presentadas en este item son meramente ilustrativas, cada proponente debe hacer su propio estudio, basado en los diseños y las verificaciones en sitio, para presentar su propuesta. </t>
  </si>
  <si>
    <r>
      <t xml:space="preserve">Suministro e instalación de canoa metalica para cubierta. Suministro, transporte y colocación de canoa en "U" en lámina galvanizada calibre 20, desarrollo 1.22 m según planos estructurales, con soldadura autógena, anticorrosivo y pintura esmalte ambas caras y todos los elementos para su correcta ejecución. </t>
    </r>
    <r>
      <rPr>
        <u/>
        <sz val="11"/>
        <rFont val="Calibri"/>
        <family val="2"/>
        <scheme val="minor"/>
      </rPr>
      <t xml:space="preserve"> Las cantidades presentadas en este item son meramente ilustrativas, cada proponente debe hacer su propio estudio, basado en los diseños, para presentar su propuesta.</t>
    </r>
  </si>
  <si>
    <r>
      <t xml:space="preserve">Suministro e instalación de boquillla en cubierta para bajante. Suministro e instalación de embudos más doble tragante 6” en lámina galvanizada pintados por ambas caras con pintura epóxica y esmalte, soldadura con electrodo revestido y todos los elementos necesarios para su correcta instalación y funcionamiento según diseño de cubierta. </t>
    </r>
    <r>
      <rPr>
        <u/>
        <sz val="11"/>
        <rFont val="Calibri"/>
        <family val="2"/>
        <scheme val="minor"/>
      </rPr>
      <t>Las cantidades presentadas en este item son meramente ilustrativas, cada proponente debe hacer su propio estudio, basado en los diseños, para presentar su propuesta.</t>
    </r>
  </si>
  <si>
    <r>
      <t xml:space="preserve">Linea de vida. suministro y la instalación de línea de vida horizontal marca Tractel o similar para mantenimiento externo de la cubierta,  construcción en doble cable de acero antigiratorio galvanizado con soportes anclados en estructura metálica.  Incluir al menos dos (2) coches desmontables en acero inoxidable para conectar a la línea de vida, uno para el pabellón existente y otro para el pabellón de ampliación. Las líneas de vida horizontal deberán estar certificadas según EN 795-C.  </t>
    </r>
    <r>
      <rPr>
        <u/>
        <sz val="11"/>
        <rFont val="Calibri"/>
        <family val="2"/>
        <scheme val="minor"/>
      </rPr>
      <t xml:space="preserve"> Las cantidades presentadas en este item son meramente ilustrativas, cada proponente debe hacer su propio estudio, basado en los diseños, para presentar su propuesta. </t>
    </r>
  </si>
  <si>
    <t xml:space="preserve">Revoque sobre muros en bloque de concreto, en mortero de 7.5 MPa, aditivo Sika 1 o su equivalente como aditivo impermeabilizante. , o similar.  Las cantidades presentadas en este item son meramente ilustrativas, cada proponente debe hacer su propio estudio basado en los diseños, para presentar su propuesta. </t>
  </si>
  <si>
    <t xml:space="preserve">Construccion de piso industrial espesor 15 cm plano FF 35-45, endurecedor siliceo. Incluye excavacion, cargue y botada material de excavacion, base granular, juntas y todo lo necesario para su correcta ejecución. , o similar.  Ver diseños en planos estructurales. Las cantidades presentadas en este item son meramente ilustrativas, cada proponente debe hacer su propio estudio, verificar estabilidad y garantía por el productor basado en los diseños, para presentar su propuesta. </t>
  </si>
  <si>
    <t xml:space="preserve">Construccion piso adoquin recuperado.  Las cantidades presentadas en este item son meramente ilustrativas, cada proponente debe hacer su propio estudio basado en los diseños, para presentar su propuesta. </t>
  </si>
  <si>
    <t xml:space="preserve">Suministro e instalación de red hidrosanitaria interior. Ver diseños en planos adjuntos, cuadro de cantidades en formatos adjuntos.  Las cantidades presentadas en este item son meramente ilustrativas, cada proponente debe hacer su propio estudio, verificar estabilidad y garantía por el productor basado en los diseños, para presentar su propuesta. </t>
  </si>
  <si>
    <t xml:space="preserve">Suministro e instalacion de RCI. Ver diseños en planos adjuntos, cuadro de cantidades en formatos adjuntos.  Las cantidades presentadas en este item son meramente ilustrativas, cada proponente debe hacer su propio estudio, verificar estabilidad y garantía por el productor basado en los diseños, para presentar su propuesta. </t>
  </si>
  <si>
    <t xml:space="preserve">Suministro e instalacion sistema de detección. Ver diseños en planos adjuntos, cuadro de cantidades en formatos adjuntos.  Las cantidades presentadas en este item son meramente ilustrativas, cada proponente debe hacer su propio estudio, verificar estabilidad y garantía por el productor basado en los diseños, para presentar su propuesta. </t>
  </si>
  <si>
    <t xml:space="preserve">Suministro e instalación de red electrica. Ver diseños en planos adjuntos, cuadro de cantidades en formatos adjuntos.  Las cantidades presentadas en este item son meramente ilustrativas, cada proponente debe hacer su propio estudio, verificar estabilidad y garantía por el productor basado en los diseños, para presentar su propuesta. </t>
  </si>
  <si>
    <t xml:space="preserve">Suministro e instalacion de fachada especial con perfiles a la vista, vidrio laminado 4+4, coeficiente de sombra SC=0.6, persianas en rejilla 0315 y puerta tipo zócalo de dos naves batientes según diseño arquitectonico.  Incluye empaques de caucho, cerradura tipo gancho, manijas en acero inoxidable tipo roma 60-40, sellamiento perimetral. Ver diseños en planos adjuntos. Las cantidades presentadas en este item son meramente ilustrativas, cada proponente debe hacer su propio estudio, verificar estabilidad y garantía por el productor basado en los diseños, para presentar su propuesta. </t>
  </si>
  <si>
    <t xml:space="preserve">Alquiler contenedor oficina y baño </t>
  </si>
  <si>
    <t>Construccion subestacion. Según normas EPM.</t>
  </si>
  <si>
    <r>
      <t xml:space="preserve">Suministro e instalación de teja standing seam,  sin traslapo, en acero galvanizado calibre 26,  inyeccion en poliuretano o similar, coeficiente global de transferencia de calor U= 0.149 BTU/h-ft2. O similar.  </t>
    </r>
    <r>
      <rPr>
        <u/>
        <sz val="11"/>
        <rFont val="Calibri"/>
        <family val="2"/>
        <scheme val="minor"/>
      </rPr>
      <t xml:space="preserve">Las cantidades presentadas en este item son meramente ilustrativas, cada proponente debe hacer su propio estudio, basado en los diseños, para presentar su propuesta. </t>
    </r>
  </si>
  <si>
    <t>A-01</t>
  </si>
  <si>
    <t>GASTOS ADMINISTRATIVOS</t>
  </si>
  <si>
    <t>A-01.01</t>
  </si>
  <si>
    <t>PERSONAL ADMINISTRATIVO</t>
  </si>
  <si>
    <t>A-01.01.01</t>
  </si>
  <si>
    <t>A-01.01.02</t>
  </si>
  <si>
    <t>A-01.01.03</t>
  </si>
  <si>
    <t>Residente calidad y ambiental</t>
  </si>
  <si>
    <t>A-01.01.04</t>
  </si>
  <si>
    <t>A-01.01.05</t>
  </si>
  <si>
    <t>A-01.02</t>
  </si>
  <si>
    <t>PERSONAL OPERATIVO</t>
  </si>
  <si>
    <t>A-01.02.01</t>
  </si>
  <si>
    <t>Almacenista</t>
  </si>
  <si>
    <t>A-01.02.02</t>
  </si>
  <si>
    <t>Maestro</t>
  </si>
  <si>
    <t>A-01.02.03</t>
  </si>
  <si>
    <t>Oficial</t>
  </si>
  <si>
    <t>A-01.02.04</t>
  </si>
  <si>
    <t>Ayudante raso</t>
  </si>
  <si>
    <t>A-01.02.05</t>
  </si>
  <si>
    <t>Ayudante aseo</t>
  </si>
  <si>
    <t>A-01.02.06</t>
  </si>
  <si>
    <t>A-01.03</t>
  </si>
  <si>
    <t>SERVICIOS</t>
  </si>
  <si>
    <t>A-01.03.02</t>
  </si>
  <si>
    <t>Vigilancia 24 horas/30 dias medio humano sin arma</t>
  </si>
  <si>
    <t>A-01.04</t>
  </si>
  <si>
    <t>EQUIPO</t>
  </si>
  <si>
    <t>A-01.04.01</t>
  </si>
  <si>
    <t>Alquiler andamio multidireccional</t>
  </si>
  <si>
    <t>A-01.04.02</t>
  </si>
  <si>
    <t>Alquiler plataforma de elevacion</t>
  </si>
  <si>
    <t>A-01.06</t>
  </si>
  <si>
    <t>IMPLEMENTOS DE CONSUMO</t>
  </si>
  <si>
    <t>A-01.06.01</t>
  </si>
  <si>
    <t>Caja menor</t>
  </si>
  <si>
    <t>A-01.06.02</t>
  </si>
  <si>
    <t>Servicios publicos</t>
  </si>
  <si>
    <t>A-01.06.04</t>
  </si>
  <si>
    <t>Internet</t>
  </si>
  <si>
    <t>A-01.06.05</t>
  </si>
  <si>
    <t>Telefonia celular</t>
  </si>
  <si>
    <t>A-01.06.06</t>
  </si>
  <si>
    <t>Papeleria</t>
  </si>
  <si>
    <t>A-01.06.07</t>
  </si>
  <si>
    <t>Cafeteria y aseo</t>
  </si>
  <si>
    <t>A-01.06.08</t>
  </si>
  <si>
    <t>Alimentacion personal obrero</t>
  </si>
  <si>
    <t>A-01.06.09</t>
  </si>
  <si>
    <t>Copias heliograficas</t>
  </si>
  <si>
    <t>A-01.06.10</t>
  </si>
  <si>
    <t>Equipo de comunicación</t>
  </si>
  <si>
    <t>A-01.06.11</t>
  </si>
  <si>
    <t>Mantenimiento computador</t>
  </si>
  <si>
    <t>A-01.07</t>
  </si>
  <si>
    <t>CALIDAD</t>
  </si>
  <si>
    <t>A-01.07.01</t>
  </si>
  <si>
    <t>Laboratorio y ensayos</t>
  </si>
  <si>
    <t>A-01.08</t>
  </si>
  <si>
    <t>POLIZAS</t>
  </si>
  <si>
    <t>A-01.08.01</t>
  </si>
  <si>
    <t>Seriedad</t>
  </si>
  <si>
    <t>A-01.08.02</t>
  </si>
  <si>
    <t>Cumplimiento, salarios y estabilidad</t>
  </si>
  <si>
    <t>A-01.08.05</t>
  </si>
  <si>
    <t>RCE</t>
  </si>
  <si>
    <t>A-01.09</t>
  </si>
  <si>
    <t>IMPUESTOS</t>
  </si>
  <si>
    <t>A-01.09.02</t>
  </si>
  <si>
    <t>ICA 2x1000</t>
  </si>
  <si>
    <t>A-01.09.04</t>
  </si>
  <si>
    <t>Renta de servicios o contratos de construccion 5x100%</t>
  </si>
  <si>
    <t>A-01.09.06</t>
  </si>
  <si>
    <t>Transacciones bancarias</t>
  </si>
  <si>
    <t>Residente tecnico acabados y obra blanca</t>
  </si>
  <si>
    <t>Residente auxiliar de obra</t>
  </si>
  <si>
    <t>Profesional en salud ocupacional</t>
  </si>
  <si>
    <t>A-01.01.06</t>
  </si>
  <si>
    <t>A-01.01.07</t>
  </si>
  <si>
    <t>Desmonte ventaneria. Incluye transporte interno hasta lugar de almacenamiento definido por Plaza Mayor. Ver planos de diseño, las cantidades expresadas en este cuadro son ilustrativas, es responsabilidad del proponente hacer su propio calculo de cantidades de obra, para presentar su propuesta.</t>
  </si>
  <si>
    <t>Repotenciación estructura metalica edificio existente. Ver planos diseño de repotenciación estructural, el peso del acero expresado en este cuadro es ilustrativo, cada proponente debe hacer su propio calculo de acero y otros insumos de refuerzo, para presentar su propuesta.</t>
  </si>
  <si>
    <t xml:space="preserve">Suministro e instalacion sistema de extincion. Ver planos de diseño en archivos adjuntos.  Las cantidades presentadas en este item son meramente ilustrativas, cada proponente debe hacer su propio estudio, basado en los diseños, para presentar su propuesta. </t>
  </si>
  <si>
    <t xml:space="preserve">Suministro e instalacion sistema de detección. Ver planos de diseño en archivos adjuntos.  Las cantidades presentadas en este item son meramente ilustrativas, cada proponente debe hacer su propio estudio, basado en los diseños, para presentar su propuesta. </t>
  </si>
  <si>
    <t xml:space="preserve">Suministro e instalación de red electrica. Ver planos de diseño en archivos adjuntos.  Las cantidades presentadas en este item son meramente ilustrativas, cada proponente debe hacer su propio estudio, basado en los diseños, para presentar su propuesta. </t>
  </si>
  <si>
    <r>
      <t xml:space="preserve">Suministro e instalación de teja standing seam, sin traslapo, en acero galvanizado calibre 26,  inyeccion en poliuretano o similar, coeficiente global de transferencia de calor U= 0.149 BTU/h-ft2. O similar. </t>
    </r>
    <r>
      <rPr>
        <u/>
        <sz val="11"/>
        <rFont val="Calibri"/>
        <family val="2"/>
        <scheme val="minor"/>
      </rPr>
      <t xml:space="preserve"> Las cantidades presentadas en este item son meramente ilustrativas, cada proponente debe hacer su propio estudio, basado en los diseños, para presentar su propuesta.</t>
    </r>
  </si>
  <si>
    <t xml:space="preserve">Suministro e instalación Multipanel B, o similar,  para fachada en Aluzinc 6 mm. Incluye estructura de nivelacion en aluminio, o similar.  Las cantidades presentadas en este item son meramente ilustrativas, cada proponente debe hacer su propio estudio, verificar estabilidad y garantía por el productor basado en los diseños, para presentar su propuesta. </t>
  </si>
  <si>
    <t xml:space="preserve">Suministro e instalación de red de gas. Ver diseños en planos adjuntos. Las cantidades presentadas en este item son meramente ilustrativas, cada proponente debe hacer su propio estudio, verificar estabilidad y garantía por el productor basado en los diseños, para presentar su propuesta. </t>
  </si>
  <si>
    <t xml:space="preserve">Cortina metalica enrollable galvanizada tipo industrial C22, operador electromecanico reductor 2.0 HP con malacate. Ver diseños en planos adjuntos.  Las cantidades presentadas en este item son meramente ilustrativas, cada proponente debe hacer su propio estudio, verificar estabilidad y garantía por el productor basado en los diseños, para presentar su propuesta. </t>
  </si>
  <si>
    <t xml:space="preserve">Escalera metalica industrial acceso cubierta. Suministro e instalación de escalera tipo gato para acceso a cubierta.  Debe estar provista de línea de vida vertical en cable de acero galavanizado anti-giratorio de 8mm de diámetro, con absorbedor de energía y tensor. Incluir al menos un (1)  freno de funcionamiento automático marca Tractel o similar, en acero inoxidable con conector al equipo de protección personal. Ver diseños en planos adjuntos.  Las cantidades presentadas en este item son meramente ilustrativas, cada proponente debe hacer su propio estudio, verificar estabilidad y garantía por el productor basado en los diseños, para presentar su propuesta. </t>
  </si>
  <si>
    <t xml:space="preserve">Pintura Koraza, o similar, para muros. Ver diseños en planos adjuntos.  Las cantidades presentadas en este item son meramente ilustrativas, cada proponente debe hacer su propio estudio, verificar estabilidad y garantía por el productor basado en los diseños, para presentar su propuesta. </t>
  </si>
  <si>
    <t>Residente tecnico estructura metálica (Medio tiempo)</t>
  </si>
  <si>
    <t>Residente técnico instalaciones electricas, red voz y datos (Medio tiempo)</t>
  </si>
  <si>
    <t>Director de obra (Medio teimpo)</t>
  </si>
  <si>
    <t>V. unidad</t>
  </si>
  <si>
    <t>V. Total</t>
  </si>
  <si>
    <t>V. Unidad</t>
  </si>
  <si>
    <t>Recargo horas extra. Nocturnos y festivos.</t>
  </si>
  <si>
    <t>Cerramiento en polisombra (Malla Zarán) hasta 12m de altura en todo el perimetro</t>
  </si>
  <si>
    <t>P-01.08</t>
  </si>
  <si>
    <t>Constitución y pago de fiducia para administarción de anticipo</t>
  </si>
  <si>
    <t xml:space="preserve">Desmonte de cerramiento lateral existente a altura de cubierta (Cenefa). Incluye transporte interno hasta lugar de almacenamiento definido por Plaza Mayor. Las cantidades presentadas en este item son meramente ilustrativas, cada proponente debe hacer su propio estudio, basado en los diseños y las medias en sitio, para presentar su propuesta. </t>
  </si>
  <si>
    <r>
      <t>Suministro e instalación Multipanel B para fachada en Aluzinc 6 mm (Cenefa). Incluye estructura de nivelacion en aluminio,</t>
    </r>
    <r>
      <rPr>
        <u/>
        <sz val="11"/>
        <rFont val="Calibri"/>
        <family val="2"/>
        <scheme val="minor"/>
      </rPr>
      <t xml:space="preserve"> o similar</t>
    </r>
    <r>
      <rPr>
        <sz val="11"/>
        <rFont val="Calibri"/>
        <family val="2"/>
        <scheme val="minor"/>
      </rPr>
      <t xml:space="preserve">.  Las cantidades presentadas en este item son meramente ilustrativas. Cada proponente debe hacer su propio estudio, verificar estabilidad y garantía por el productor basado en los diseños, para presentar su propuesta. </t>
    </r>
  </si>
  <si>
    <t>A-01.09.07</t>
  </si>
  <si>
    <t>E-01.02.04</t>
  </si>
  <si>
    <t>N-01.02.09</t>
  </si>
  <si>
    <t xml:space="preserve">Sistema de ventilacion. El sistema se compone de 10 equipos evaporativos y 4 ventiladores de baja velocidad y alto caudal. Ver diseños en planos adjuntos.  Las cantidades de los demás elementos presentadas en el cuadro de ventilación son  meramente ilustrativas, cada proponente debe hacer su propio estudio, verificar estabilidad y garantía por el productor basado en los diseños, para presentar su propuesta. </t>
  </si>
  <si>
    <t>ANEXO No 1 - CANTIDADES DE OBRA APROXIMADAS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</si>
</sst>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 #,##0\ _€_-;\-* #,##0\ _€_-;_-* &quot;-&quot;??\ _€_-;_-@_-"/>
    <numFmt numFmtId="168" formatCode="&quot;$ &quot;#,##0"/>
    <numFmt numFmtId="169" formatCode="[$$-240A]\ #,##0.00"/>
    <numFmt numFmtId="170" formatCode="0.0"/>
    <numFmt numFmtId="171" formatCode="[$$-240A]\ #,##0"/>
    <numFmt numFmtId="172" formatCode="&quot;$&quot;#,##0"/>
    <numFmt numFmtId="173" formatCode="_(&quot;$&quot;\ * #,##0_);_(&quot;$&quot;\ * \(#,##0\);_(&quot;$&quot;\ * &quot;-&quot;??_);_(@_)"/>
    <numFmt numFmtId="174" formatCode="_(* #,##0.00_);_(* \(#,##0.00\);_(* &quot;-&quot;??_);_(@_)"/>
    <numFmt numFmtId="175" formatCode="[$-C0A]d\-mmm\-yy;@"/>
    <numFmt numFmtId="176" formatCode="&quot;$&quot;\ #,##0.00"/>
    <numFmt numFmtId="177" formatCode="#,##0.0"/>
    <numFmt numFmtId="178" formatCode="&quot;$ &quot;#,##0;[Red]&quot;$ &quot;#,##0"/>
    <numFmt numFmtId="179" formatCode="&quot;$&quot;\ #,##0"/>
    <numFmt numFmtId="180" formatCode="_(&quot;$&quot;* #,##0.00_);_(&quot;$&quot;* \(#,##0.00\);_(&quot;$&quot;* &quot;-&quot;??_);_(@_)"/>
    <numFmt numFmtId="181" formatCode="_-* #,##0.00_-;\-* #,##0.00_-;_-* &quot;-&quot;_-;_-@_-"/>
    <numFmt numFmtId="182" formatCode="_-* #,##0.000_-;\-* #,##0.000_-;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9"/>
      <color indexed="81"/>
      <name val="Tahoma"/>
      <family val="2"/>
    </font>
    <font>
      <sz val="9"/>
      <color indexed="81"/>
      <name val="Tahoma"/>
      <family val="2"/>
    </font>
    <font>
      <sz val="11"/>
      <name val="Calibri"/>
      <family val="2"/>
      <scheme val="minor"/>
    </font>
    <font>
      <b/>
      <sz val="11"/>
      <color rgb="FFFF0000"/>
      <name val="Calibri"/>
      <family val="2"/>
      <scheme val="minor"/>
    </font>
    <font>
      <b/>
      <sz val="14"/>
      <color theme="1"/>
      <name val="Calibri"/>
      <family val="2"/>
      <scheme val="minor"/>
    </font>
    <font>
      <sz val="10"/>
      <name val="Arial"/>
      <family val="2"/>
    </font>
    <font>
      <sz val="12"/>
      <name val="Arial"/>
      <family val="2"/>
    </font>
    <font>
      <b/>
      <sz val="12"/>
      <name val="Arial"/>
      <family val="2"/>
    </font>
    <font>
      <sz val="11"/>
      <color indexed="8"/>
      <name val="Calibri"/>
      <family val="2"/>
    </font>
    <font>
      <b/>
      <sz val="11"/>
      <name val="Calibri"/>
      <family val="2"/>
    </font>
    <font>
      <b/>
      <sz val="11"/>
      <name val="Calibri"/>
      <family val="2"/>
      <scheme val="minor"/>
    </font>
    <font>
      <b/>
      <sz val="11"/>
      <color indexed="10"/>
      <name val="Calibri"/>
      <family val="2"/>
      <scheme val="minor"/>
    </font>
    <font>
      <sz val="11"/>
      <color indexed="8"/>
      <name val="Calibri"/>
      <family val="2"/>
      <scheme val="minor"/>
    </font>
    <font>
      <b/>
      <i/>
      <sz val="11"/>
      <name val="Calibri"/>
      <family val="2"/>
      <scheme val="minor"/>
    </font>
    <font>
      <sz val="10"/>
      <name val="Tahoma"/>
      <family val="2"/>
    </font>
    <font>
      <sz val="14"/>
      <name val="Arial"/>
      <family val="2"/>
    </font>
    <font>
      <sz val="11"/>
      <name val="Calibri"/>
      <family val="2"/>
    </font>
    <font>
      <b/>
      <sz val="10"/>
      <name val="Arial"/>
      <family val="2"/>
    </font>
    <font>
      <b/>
      <sz val="11"/>
      <name val="Tahoma"/>
      <family val="2"/>
    </font>
    <font>
      <sz val="11"/>
      <name val="Tahoma"/>
      <family val="2"/>
    </font>
    <font>
      <sz val="11"/>
      <color theme="1"/>
      <name val="Calibri"/>
      <family val="2"/>
    </font>
    <font>
      <sz val="10"/>
      <name val="MS Sans Serif"/>
      <family val="2"/>
    </font>
    <font>
      <sz val="11"/>
      <color theme="1"/>
      <name val="Tahoma"/>
      <family val="2"/>
    </font>
    <font>
      <sz val="11"/>
      <color indexed="8"/>
      <name val="Tahoma"/>
      <family val="2"/>
    </font>
    <font>
      <sz val="11"/>
      <color rgb="FFFF0000"/>
      <name val="Tahoma"/>
      <family val="2"/>
    </font>
    <font>
      <b/>
      <sz val="11"/>
      <color theme="1"/>
      <name val="Calibri"/>
      <family val="2"/>
    </font>
    <font>
      <b/>
      <sz val="11"/>
      <color indexed="8"/>
      <name val="Calibri"/>
      <family val="2"/>
    </font>
    <font>
      <u/>
      <sz val="11"/>
      <name val="Calibri"/>
      <family val="2"/>
    </font>
    <font>
      <u/>
      <sz val="11"/>
      <name val="Calibri"/>
      <family val="2"/>
      <scheme val="minor"/>
    </font>
  </fonts>
  <fills count="16">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000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indexed="9"/>
        <bgColor indexed="26"/>
      </patternFill>
    </fill>
    <fill>
      <patternFill patternType="solid">
        <fgColor theme="0" tint="-0.14999847407452621"/>
        <bgColor indexed="23"/>
      </patternFill>
    </fill>
    <fill>
      <patternFill patternType="solid">
        <fgColor theme="0" tint="-0.14999847407452621"/>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s>
  <borders count="46">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9">
    <xf numFmtId="0" fontId="0" fillId="0" borderId="0"/>
    <xf numFmtId="41"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xf numFmtId="0" fontId="10" fillId="0" borderId="0"/>
    <xf numFmtId="0" fontId="10" fillId="0" borderId="0"/>
    <xf numFmtId="166" fontId="1" fillId="0" borderId="0" applyFont="0" applyFill="0" applyBorder="0" applyAlignment="0" applyProtection="0"/>
    <xf numFmtId="0" fontId="13" fillId="0" borderId="0" applyNumberFormat="0" applyFill="0" applyBorder="0" applyAlignment="0" applyProtection="0"/>
    <xf numFmtId="41" fontId="1" fillId="0" borderId="0" applyFont="0" applyFill="0" applyBorder="0" applyAlignment="0" applyProtection="0"/>
    <xf numFmtId="0" fontId="19" fillId="0" borderId="0"/>
    <xf numFmtId="0" fontId="10" fillId="0" borderId="0"/>
    <xf numFmtId="43" fontId="1" fillId="0" borderId="0" applyFont="0" applyFill="0" applyBorder="0" applyAlignment="0" applyProtection="0"/>
    <xf numFmtId="0" fontId="10" fillId="0" borderId="0"/>
    <xf numFmtId="0" fontId="10" fillId="0" borderId="0"/>
    <xf numFmtId="0" fontId="1" fillId="0" borderId="0"/>
    <xf numFmtId="0" fontId="26" fillId="0" borderId="0"/>
    <xf numFmtId="0" fontId="10" fillId="0" borderId="0"/>
    <xf numFmtId="180" fontId="10" fillId="0" borderId="0" applyFont="0" applyFill="0" applyBorder="0" applyAlignment="0" applyProtection="0"/>
  </cellStyleXfs>
  <cellXfs count="360">
    <xf numFmtId="0" fontId="0" fillId="0" borderId="0" xfId="0"/>
    <xf numFmtId="0" fontId="0" fillId="0" borderId="0" xfId="0" applyFont="1"/>
    <xf numFmtId="0" fontId="4" fillId="0" borderId="0" xfId="0" applyFont="1" applyBorder="1"/>
    <xf numFmtId="0" fontId="4" fillId="0" borderId="0" xfId="0" applyFont="1" applyFill="1" applyBorder="1" applyAlignment="1">
      <alignment horizontal="right"/>
    </xf>
    <xf numFmtId="0" fontId="4" fillId="0" borderId="25" xfId="0" applyFont="1" applyBorder="1"/>
    <xf numFmtId="0" fontId="1" fillId="0" borderId="0" xfId="0" applyFont="1"/>
    <xf numFmtId="0" fontId="1" fillId="0" borderId="0" xfId="0" applyFont="1" applyBorder="1"/>
    <xf numFmtId="0" fontId="2" fillId="5" borderId="3" xfId="4" applyFont="1" applyFill="1" applyBorder="1" applyAlignment="1">
      <alignment vertical="center" wrapText="1"/>
    </xf>
    <xf numFmtId="0" fontId="7" fillId="0" borderId="0" xfId="4" applyFont="1" applyFill="1" applyAlignment="1">
      <alignment vertical="center"/>
    </xf>
    <xf numFmtId="0" fontId="15" fillId="0" borderId="5" xfId="4" applyFont="1" applyFill="1" applyBorder="1" applyAlignment="1">
      <alignment vertical="center" wrapText="1"/>
    </xf>
    <xf numFmtId="0" fontId="16" fillId="0" borderId="0" xfId="4" applyFont="1" applyFill="1" applyBorder="1" applyAlignment="1">
      <alignment horizontal="left" vertical="top"/>
    </xf>
    <xf numFmtId="0" fontId="16" fillId="0" borderId="0" xfId="4" applyFont="1" applyFill="1" applyBorder="1" applyAlignment="1">
      <alignment vertical="top"/>
    </xf>
    <xf numFmtId="0" fontId="7" fillId="6" borderId="2" xfId="0" applyFont="1" applyFill="1" applyBorder="1" applyAlignment="1">
      <alignment vertical="center"/>
    </xf>
    <xf numFmtId="0" fontId="7" fillId="6" borderId="3" xfId="0" applyFont="1" applyFill="1" applyBorder="1" applyAlignment="1">
      <alignment vertical="center"/>
    </xf>
    <xf numFmtId="0" fontId="15" fillId="0" borderId="0" xfId="0" applyFont="1" applyFill="1" applyBorder="1" applyAlignment="1">
      <alignment horizontal="center" vertical="center"/>
    </xf>
    <xf numFmtId="1" fontId="15" fillId="7" borderId="13" xfId="5" applyNumberFormat="1" applyFont="1" applyFill="1" applyBorder="1" applyAlignment="1">
      <alignment horizontal="center" vertical="center" wrapText="1"/>
    </xf>
    <xf numFmtId="0" fontId="15" fillId="7" borderId="13" xfId="6" applyFont="1" applyFill="1" applyBorder="1" applyAlignment="1">
      <alignment horizontal="center" vertical="center" wrapText="1"/>
    </xf>
    <xf numFmtId="3" fontId="15" fillId="7" borderId="13" xfId="6" applyNumberFormat="1" applyFont="1" applyFill="1" applyBorder="1" applyAlignment="1">
      <alignment horizontal="center" vertical="center" wrapText="1"/>
    </xf>
    <xf numFmtId="39" fontId="15" fillId="7" borderId="13" xfId="5" applyNumberFormat="1" applyFont="1" applyFill="1" applyBorder="1" applyAlignment="1">
      <alignment horizontal="center" vertical="center" wrapText="1"/>
    </xf>
    <xf numFmtId="167" fontId="15" fillId="7" borderId="13" xfId="7" applyNumberFormat="1" applyFont="1" applyFill="1" applyBorder="1" applyAlignment="1">
      <alignment horizontal="center" vertical="center" wrapText="1"/>
    </xf>
    <xf numFmtId="167" fontId="15" fillId="0" borderId="4" xfId="7" applyNumberFormat="1" applyFont="1" applyFill="1" applyBorder="1" applyAlignment="1">
      <alignment horizontal="center" vertical="center" wrapText="1"/>
    </xf>
    <xf numFmtId="0" fontId="15" fillId="8" borderId="13" xfId="0" applyFont="1" applyFill="1" applyBorder="1" applyAlignment="1">
      <alignment horizontal="center" vertical="center" wrapText="1"/>
    </xf>
    <xf numFmtId="1" fontId="15" fillId="0" borderId="5" xfId="5" applyNumberFormat="1" applyFont="1" applyFill="1" applyBorder="1" applyAlignment="1">
      <alignment vertical="center" wrapText="1"/>
    </xf>
    <xf numFmtId="1" fontId="15" fillId="0" borderId="0" xfId="5" applyNumberFormat="1" applyFont="1" applyFill="1" applyBorder="1" applyAlignment="1">
      <alignment vertical="center" wrapText="1"/>
    </xf>
    <xf numFmtId="0" fontId="17" fillId="0" borderId="14" xfId="4" applyNumberFormat="1" applyFont="1" applyFill="1" applyBorder="1" applyAlignment="1" applyProtection="1">
      <alignment horizontal="center" vertical="center"/>
    </xf>
    <xf numFmtId="0" fontId="7" fillId="9" borderId="15" xfId="4" applyNumberFormat="1" applyFont="1" applyFill="1" applyBorder="1" applyAlignment="1" applyProtection="1">
      <alignment horizontal="left" vertical="center" wrapText="1"/>
    </xf>
    <xf numFmtId="0" fontId="7" fillId="0" borderId="15" xfId="8" applyNumberFormat="1" applyFont="1" applyFill="1" applyBorder="1" applyAlignment="1" applyProtection="1">
      <alignment horizontal="center" vertical="center" wrapText="1"/>
    </xf>
    <xf numFmtId="2" fontId="1" fillId="0" borderId="16" xfId="0" applyNumberFormat="1" applyFont="1" applyBorder="1" applyAlignment="1">
      <alignment vertical="center"/>
    </xf>
    <xf numFmtId="168" fontId="7" fillId="0" borderId="15" xfId="7" applyNumberFormat="1" applyFont="1" applyFill="1" applyBorder="1" applyAlignment="1" applyProtection="1">
      <alignment horizontal="right" vertical="center" wrapText="1"/>
      <protection locked="0"/>
    </xf>
    <xf numFmtId="167" fontId="7" fillId="0" borderId="4" xfId="7" applyNumberFormat="1" applyFont="1" applyFill="1" applyBorder="1" applyAlignment="1">
      <alignment horizontal="center" vertical="center" wrapText="1"/>
    </xf>
    <xf numFmtId="2" fontId="1" fillId="0" borderId="15" xfId="0" applyNumberFormat="1" applyFont="1" applyBorder="1" applyAlignment="1">
      <alignment vertical="center"/>
    </xf>
    <xf numFmtId="0" fontId="4" fillId="10" borderId="17" xfId="4" applyNumberFormat="1" applyFont="1" applyFill="1" applyBorder="1" applyAlignment="1" applyProtection="1">
      <alignment horizontal="center" vertical="center"/>
    </xf>
    <xf numFmtId="0" fontId="4" fillId="10" borderId="18" xfId="4" applyNumberFormat="1" applyFont="1" applyFill="1" applyBorder="1" applyAlignment="1" applyProtection="1">
      <alignment horizontal="left" vertical="center" wrapText="1"/>
    </xf>
    <xf numFmtId="0" fontId="4" fillId="11" borderId="18" xfId="0" applyFont="1" applyFill="1" applyBorder="1" applyAlignment="1">
      <alignment horizontal="center" vertical="center" wrapText="1"/>
    </xf>
    <xf numFmtId="169" fontId="1" fillId="11" borderId="18" xfId="9" applyNumberFormat="1" applyFont="1" applyFill="1" applyBorder="1" applyAlignment="1">
      <alignment horizontal="right" vertical="center" wrapText="1"/>
    </xf>
    <xf numFmtId="169" fontId="4" fillId="11" borderId="19" xfId="9" applyNumberFormat="1" applyFont="1" applyFill="1" applyBorder="1" applyAlignment="1">
      <alignment horizontal="right" vertical="center" wrapText="1"/>
    </xf>
    <xf numFmtId="167" fontId="7" fillId="0" borderId="0" xfId="7" applyNumberFormat="1" applyFont="1" applyFill="1" applyBorder="1" applyAlignment="1">
      <alignment horizontal="center" vertical="center" wrapText="1"/>
    </xf>
    <xf numFmtId="169" fontId="1" fillId="11" borderId="20" xfId="9" applyNumberFormat="1" applyFont="1" applyFill="1" applyBorder="1" applyAlignment="1">
      <alignment horizontal="right" vertical="center" wrapText="1"/>
    </xf>
    <xf numFmtId="2" fontId="18" fillId="11" borderId="21" xfId="4" applyNumberFormat="1" applyFont="1" applyFill="1" applyBorder="1" applyAlignment="1">
      <alignment horizontal="center" vertical="center"/>
    </xf>
    <xf numFmtId="0" fontId="4" fillId="10" borderId="8" xfId="4" applyNumberFormat="1" applyFont="1" applyFill="1" applyBorder="1" applyAlignment="1" applyProtection="1">
      <alignment horizontal="left" vertical="center" wrapText="1"/>
    </xf>
    <xf numFmtId="0" fontId="7" fillId="11" borderId="8" xfId="4" applyFont="1" applyFill="1" applyBorder="1" applyAlignment="1">
      <alignment horizontal="center" vertical="center"/>
    </xf>
    <xf numFmtId="170" fontId="7" fillId="11" borderId="8" xfId="4" applyNumberFormat="1" applyFont="1" applyFill="1" applyBorder="1" applyAlignment="1">
      <alignment horizontal="center" vertical="center"/>
    </xf>
    <xf numFmtId="171" fontId="7" fillId="11" borderId="8" xfId="4" applyNumberFormat="1" applyFont="1" applyFill="1" applyBorder="1" applyAlignment="1">
      <alignment horizontal="left" vertical="center" indent="2"/>
    </xf>
    <xf numFmtId="168" fontId="7" fillId="0" borderId="22" xfId="7" applyNumberFormat="1" applyFont="1" applyFill="1" applyBorder="1" applyAlignment="1" applyProtection="1">
      <alignment horizontal="right" vertical="center" wrapText="1"/>
      <protection locked="0"/>
    </xf>
    <xf numFmtId="2" fontId="1" fillId="0" borderId="21" xfId="0" applyNumberFormat="1" applyFont="1" applyBorder="1" applyAlignment="1">
      <alignment vertical="center"/>
    </xf>
    <xf numFmtId="0" fontId="17" fillId="0" borderId="21" xfId="4" applyNumberFormat="1" applyFont="1" applyFill="1" applyBorder="1" applyAlignment="1" applyProtection="1">
      <alignment horizontal="center" vertical="center"/>
    </xf>
    <xf numFmtId="0" fontId="7" fillId="9" borderId="8" xfId="4" applyNumberFormat="1" applyFont="1" applyFill="1" applyBorder="1" applyAlignment="1" applyProtection="1">
      <alignment horizontal="left" vertical="center" wrapText="1"/>
    </xf>
    <xf numFmtId="0" fontId="7" fillId="0" borderId="8" xfId="8" applyNumberFormat="1" applyFont="1" applyFill="1" applyBorder="1" applyAlignment="1" applyProtection="1">
      <alignment horizontal="center" vertical="center" wrapText="1"/>
    </xf>
    <xf numFmtId="2" fontId="1" fillId="0" borderId="8" xfId="0" applyNumberFormat="1" applyFont="1" applyBorder="1" applyAlignment="1">
      <alignment vertical="center"/>
    </xf>
    <xf numFmtId="168" fontId="7" fillId="0" borderId="8" xfId="7" applyNumberFormat="1" applyFont="1" applyFill="1" applyBorder="1" applyAlignment="1" applyProtection="1">
      <alignment horizontal="right" vertical="center" wrapText="1"/>
      <protection locked="0"/>
    </xf>
    <xf numFmtId="0" fontId="7" fillId="9" borderId="23" xfId="4" applyNumberFormat="1" applyFont="1" applyFill="1" applyBorder="1" applyAlignment="1" applyProtection="1">
      <alignment horizontal="left" vertical="center" wrapText="1"/>
    </xf>
    <xf numFmtId="0" fontId="7" fillId="0" borderId="23" xfId="8" applyNumberFormat="1" applyFont="1" applyFill="1" applyBorder="1" applyAlignment="1" applyProtection="1">
      <alignment horizontal="center" vertical="center" wrapText="1"/>
    </xf>
    <xf numFmtId="2" fontId="1" fillId="0" borderId="24" xfId="0" applyNumberFormat="1" applyFont="1" applyBorder="1" applyAlignment="1">
      <alignment vertical="center"/>
    </xf>
    <xf numFmtId="168" fontId="7" fillId="0" borderId="23" xfId="7" applyNumberFormat="1" applyFont="1" applyFill="1" applyBorder="1" applyAlignment="1" applyProtection="1">
      <alignment horizontal="right" vertical="center" wrapText="1"/>
      <protection locked="0"/>
    </xf>
    <xf numFmtId="2" fontId="1" fillId="0" borderId="23" xfId="0" applyNumberFormat="1" applyFont="1" applyBorder="1" applyAlignment="1">
      <alignment vertical="center"/>
    </xf>
    <xf numFmtId="0" fontId="17" fillId="9" borderId="0" xfId="4" applyNumberFormat="1" applyFont="1" applyFill="1" applyBorder="1" applyAlignment="1" applyProtection="1">
      <alignment horizontal="center" vertical="center"/>
    </xf>
    <xf numFmtId="0" fontId="7" fillId="9" borderId="0" xfId="4" applyNumberFormat="1" applyFont="1" applyFill="1" applyBorder="1" applyAlignment="1" applyProtection="1">
      <alignment horizontal="left" vertical="center" wrapText="1"/>
    </xf>
    <xf numFmtId="0" fontId="7" fillId="0" borderId="0" xfId="8" applyNumberFormat="1" applyFont="1" applyFill="1" applyBorder="1" applyAlignment="1" applyProtection="1">
      <alignment horizontal="center" vertical="center" wrapText="1"/>
    </xf>
    <xf numFmtId="2" fontId="1" fillId="0" borderId="0" xfId="0" applyNumberFormat="1" applyFont="1" applyBorder="1" applyAlignment="1">
      <alignment vertical="center"/>
    </xf>
    <xf numFmtId="168" fontId="7" fillId="0" borderId="0" xfId="7" applyNumberFormat="1" applyFont="1" applyFill="1" applyBorder="1" applyAlignment="1" applyProtection="1">
      <alignment horizontal="right" vertical="center" wrapText="1"/>
      <protection locked="0"/>
    </xf>
    <xf numFmtId="172" fontId="15" fillId="0" borderId="0" xfId="0" applyNumberFormat="1" applyFont="1" applyFill="1" applyBorder="1" applyAlignment="1">
      <alignment horizontal="right" vertical="center"/>
    </xf>
    <xf numFmtId="173" fontId="15" fillId="0" borderId="0" xfId="0" applyNumberFormat="1" applyFont="1" applyBorder="1" applyAlignment="1">
      <alignment vertical="center"/>
    </xf>
    <xf numFmtId="0" fontId="7" fillId="0" borderId="0" xfId="4" applyFont="1" applyFill="1" applyBorder="1" applyAlignment="1">
      <alignment vertical="center"/>
    </xf>
    <xf numFmtId="0" fontId="7" fillId="6" borderId="0" xfId="0" applyFont="1" applyFill="1" applyBorder="1" applyAlignment="1">
      <alignment vertical="center"/>
    </xf>
    <xf numFmtId="174" fontId="7" fillId="6" borderId="0" xfId="0" applyNumberFormat="1" applyFont="1" applyFill="1" applyBorder="1" applyAlignment="1">
      <alignment vertical="center"/>
    </xf>
    <xf numFmtId="1" fontId="7" fillId="0" borderId="0" xfId="6" applyNumberFormat="1" applyFont="1" applyAlignment="1">
      <alignment horizontal="center" wrapText="1"/>
    </xf>
    <xf numFmtId="0" fontId="7" fillId="0" borderId="0" xfId="6" applyFont="1" applyAlignment="1">
      <alignment vertical="center" wrapText="1"/>
    </xf>
    <xf numFmtId="3" fontId="7" fillId="0" borderId="0" xfId="6" applyNumberFormat="1" applyFont="1" applyAlignment="1">
      <alignment horizontal="center" vertical="center" wrapText="1"/>
    </xf>
    <xf numFmtId="167" fontId="7" fillId="0" borderId="0" xfId="7" applyNumberFormat="1" applyFont="1" applyAlignment="1">
      <alignment vertical="center" wrapText="1"/>
    </xf>
    <xf numFmtId="0" fontId="7" fillId="0" borderId="0" xfId="6"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3" fontId="1" fillId="0" borderId="0" xfId="0" applyNumberFormat="1" applyFont="1"/>
    <xf numFmtId="173" fontId="1" fillId="0" borderId="0" xfId="0" applyNumberFormat="1" applyFont="1"/>
    <xf numFmtId="2" fontId="7" fillId="13" borderId="8" xfId="10" applyNumberFormat="1" applyFont="1" applyFill="1" applyBorder="1" applyAlignment="1">
      <alignment horizontal="center" vertical="center" wrapText="1"/>
    </xf>
    <xf numFmtId="0" fontId="7" fillId="0" borderId="0" xfId="6" applyFont="1"/>
    <xf numFmtId="0" fontId="7" fillId="0" borderId="0" xfId="6" applyFont="1" applyAlignment="1">
      <alignment vertical="center"/>
    </xf>
    <xf numFmtId="3" fontId="7" fillId="0" borderId="0" xfId="6" applyNumberFormat="1" applyFont="1" applyAlignment="1">
      <alignment horizontal="center"/>
    </xf>
    <xf numFmtId="3" fontId="7" fillId="0" borderId="0" xfId="6" applyNumberFormat="1" applyFont="1" applyAlignment="1">
      <alignment horizontal="right" vertical="center"/>
    </xf>
    <xf numFmtId="173" fontId="7" fillId="0" borderId="0" xfId="6" applyNumberFormat="1" applyFont="1" applyAlignment="1">
      <alignment horizontal="right" vertical="center"/>
    </xf>
    <xf numFmtId="0" fontId="15" fillId="0" borderId="0" xfId="6" applyFont="1"/>
    <xf numFmtId="3" fontId="15" fillId="0" borderId="0" xfId="6" applyNumberFormat="1" applyFont="1"/>
    <xf numFmtId="0" fontId="15" fillId="0" borderId="0" xfId="6" applyFont="1" applyAlignment="1">
      <alignment horizontal="center"/>
    </xf>
    <xf numFmtId="3" fontId="15" fillId="0" borderId="0" xfId="6" applyNumberFormat="1" applyFont="1" applyAlignment="1">
      <alignment horizontal="center" vertical="center"/>
    </xf>
    <xf numFmtId="3" fontId="7" fillId="0" borderId="0" xfId="6" applyNumberFormat="1" applyFont="1" applyAlignment="1">
      <alignment vertical="center"/>
    </xf>
    <xf numFmtId="173" fontId="7" fillId="0" borderId="0" xfId="6" applyNumberFormat="1" applyFont="1" applyAlignment="1">
      <alignment vertical="center"/>
    </xf>
    <xf numFmtId="3" fontId="15" fillId="0" borderId="0" xfId="6" applyNumberFormat="1" applyFont="1" applyAlignment="1">
      <alignment horizontal="right" vertical="center"/>
    </xf>
    <xf numFmtId="175" fontId="15" fillId="0" borderId="8" xfId="6" applyNumberFormat="1" applyFont="1" applyBorder="1" applyAlignment="1">
      <alignment horizontal="right" vertical="center"/>
    </xf>
    <xf numFmtId="0" fontId="7" fillId="0" borderId="0" xfId="6" applyFont="1" applyAlignment="1">
      <alignment horizontal="left" vertical="center"/>
    </xf>
    <xf numFmtId="3" fontId="15" fillId="0" borderId="0" xfId="6" applyNumberFormat="1" applyFont="1" applyAlignment="1">
      <alignment horizontal="justify" vertical="center" wrapText="1"/>
    </xf>
    <xf numFmtId="170" fontId="15" fillId="11" borderId="8" xfId="6" applyNumberFormat="1" applyFont="1" applyFill="1" applyBorder="1" applyAlignment="1">
      <alignment horizontal="center" vertical="center"/>
    </xf>
    <xf numFmtId="3" fontId="15" fillId="11" borderId="8" xfId="6" applyNumberFormat="1" applyFont="1" applyFill="1" applyBorder="1" applyAlignment="1">
      <alignment horizontal="center" vertical="center" wrapText="1"/>
    </xf>
    <xf numFmtId="173" fontId="15" fillId="11" borderId="8" xfId="6" applyNumberFormat="1" applyFont="1" applyFill="1" applyBorder="1" applyAlignment="1">
      <alignment horizontal="center" vertical="center" wrapText="1"/>
    </xf>
    <xf numFmtId="170" fontId="7" fillId="0" borderId="8" xfId="6" applyNumberFormat="1" applyFont="1" applyBorder="1" applyAlignment="1">
      <alignment horizontal="center" vertical="center"/>
    </xf>
    <xf numFmtId="170" fontId="7" fillId="0" borderId="8" xfId="6" applyNumberFormat="1" applyFont="1" applyBorder="1" applyAlignment="1">
      <alignment horizontal="left" vertical="center" wrapText="1"/>
    </xf>
    <xf numFmtId="3" fontId="7" fillId="0" borderId="8" xfId="6" applyNumberFormat="1" applyFont="1" applyBorder="1" applyAlignment="1">
      <alignment horizontal="center" vertical="center"/>
    </xf>
    <xf numFmtId="3" fontId="15" fillId="0" borderId="8" xfId="6" applyNumberFormat="1" applyFont="1" applyBorder="1" applyAlignment="1">
      <alignment horizontal="justify" vertical="top"/>
    </xf>
    <xf numFmtId="173" fontId="15" fillId="0" borderId="8" xfId="6" applyNumberFormat="1" applyFont="1" applyBorder="1" applyAlignment="1">
      <alignment horizontal="justify" vertical="top"/>
    </xf>
    <xf numFmtId="0" fontId="15" fillId="11" borderId="8" xfId="6" applyFont="1" applyFill="1" applyBorder="1" applyAlignment="1">
      <alignment horizontal="center" vertical="center"/>
    </xf>
    <xf numFmtId="170" fontId="15" fillId="11" borderId="8" xfId="6" applyNumberFormat="1" applyFont="1" applyFill="1" applyBorder="1" applyAlignment="1">
      <alignment horizontal="left" vertical="center" wrapText="1"/>
    </xf>
    <xf numFmtId="0" fontId="7" fillId="0" borderId="8" xfId="6" applyFont="1" applyBorder="1" applyAlignment="1">
      <alignment horizontal="center" vertical="center"/>
    </xf>
    <xf numFmtId="173" fontId="7" fillId="0" borderId="8" xfId="6" applyNumberFormat="1" applyFont="1" applyBorder="1" applyAlignment="1">
      <alignment horizontal="center" vertical="center"/>
    </xf>
    <xf numFmtId="170" fontId="7" fillId="13" borderId="8" xfId="10" applyNumberFormat="1" applyFont="1" applyFill="1" applyBorder="1" applyAlignment="1">
      <alignment horizontal="justify" vertical="center" wrapText="1"/>
    </xf>
    <xf numFmtId="170" fontId="7" fillId="13" borderId="8" xfId="10" applyNumberFormat="1" applyFont="1" applyFill="1" applyBorder="1" applyAlignment="1">
      <alignment horizontal="center" vertical="center" wrapText="1"/>
    </xf>
    <xf numFmtId="3" fontId="7" fillId="13" borderId="8" xfId="10" applyNumberFormat="1" applyFont="1" applyFill="1" applyBorder="1" applyAlignment="1">
      <alignment vertical="center"/>
    </xf>
    <xf numFmtId="2" fontId="7" fillId="14" borderId="8" xfId="6" applyNumberFormat="1" applyFont="1" applyFill="1" applyBorder="1" applyAlignment="1">
      <alignment horizontal="center" vertical="center"/>
    </xf>
    <xf numFmtId="170" fontId="15" fillId="14" borderId="8" xfId="6" applyNumberFormat="1" applyFont="1" applyFill="1" applyBorder="1" applyAlignment="1">
      <alignment horizontal="right" vertical="center" wrapText="1" indent="1"/>
    </xf>
    <xf numFmtId="170" fontId="15" fillId="14" borderId="8" xfId="6" applyNumberFormat="1" applyFont="1" applyFill="1" applyBorder="1" applyAlignment="1">
      <alignment horizontal="center" vertical="center"/>
    </xf>
    <xf numFmtId="3" fontId="15" fillId="14" borderId="8" xfId="6" applyNumberFormat="1" applyFont="1" applyFill="1" applyBorder="1" applyAlignment="1">
      <alignment horizontal="center" vertical="center"/>
    </xf>
    <xf numFmtId="3" fontId="15" fillId="14" borderId="8" xfId="3" applyNumberFormat="1" applyFont="1" applyFill="1" applyBorder="1" applyAlignment="1">
      <alignment vertical="center"/>
    </xf>
    <xf numFmtId="173" fontId="15" fillId="14" borderId="8" xfId="3" applyNumberFormat="1" applyFont="1" applyFill="1" applyBorder="1" applyAlignment="1">
      <alignment vertical="center"/>
    </xf>
    <xf numFmtId="170" fontId="15" fillId="13" borderId="8" xfId="10" applyNumberFormat="1" applyFont="1" applyFill="1" applyBorder="1" applyAlignment="1">
      <alignment horizontal="justify" vertical="center" wrapText="1"/>
    </xf>
    <xf numFmtId="170" fontId="15" fillId="13" borderId="8" xfId="10" applyNumberFormat="1" applyFont="1" applyFill="1" applyBorder="1" applyAlignment="1">
      <alignment horizontal="right" vertical="center" wrapText="1"/>
    </xf>
    <xf numFmtId="3" fontId="15" fillId="13" borderId="8" xfId="10" applyNumberFormat="1" applyFont="1" applyFill="1" applyBorder="1" applyAlignment="1">
      <alignment vertical="center"/>
    </xf>
    <xf numFmtId="2" fontId="7" fillId="13" borderId="26" xfId="11" applyNumberFormat="1" applyFont="1" applyFill="1" applyBorder="1" applyAlignment="1">
      <alignment horizontal="center" vertical="center" wrapText="1"/>
    </xf>
    <xf numFmtId="2" fontId="17" fillId="13" borderId="27" xfId="0" applyNumberFormat="1" applyFont="1" applyFill="1" applyBorder="1" applyAlignment="1">
      <alignment horizontal="left" vertical="center" wrapText="1"/>
    </xf>
    <xf numFmtId="2" fontId="17" fillId="13" borderId="26" xfId="0" applyNumberFormat="1" applyFont="1" applyFill="1" applyBorder="1" applyAlignment="1">
      <alignment horizontal="center" vertical="center"/>
    </xf>
    <xf numFmtId="3" fontId="7" fillId="6" borderId="28" xfId="0" applyNumberFormat="1" applyFont="1" applyFill="1" applyBorder="1" applyAlignment="1">
      <alignment horizontal="center"/>
    </xf>
    <xf numFmtId="3" fontId="7" fillId="0" borderId="26" xfId="0" applyNumberFormat="1" applyFont="1" applyBorder="1" applyAlignment="1">
      <alignment horizontal="center"/>
    </xf>
    <xf numFmtId="170" fontId="7" fillId="0" borderId="8" xfId="10" applyNumberFormat="1" applyFont="1" applyBorder="1" applyAlignment="1">
      <alignment horizontal="center" vertical="center" wrapText="1"/>
    </xf>
    <xf numFmtId="170" fontId="7" fillId="0" borderId="8" xfId="10" applyNumberFormat="1" applyFont="1" applyBorder="1" applyAlignment="1">
      <alignment horizontal="justify" vertical="center" wrapText="1"/>
    </xf>
    <xf numFmtId="3" fontId="7" fillId="0" borderId="8" xfId="10" applyNumberFormat="1" applyFont="1" applyBorder="1" applyAlignment="1">
      <alignment vertical="center"/>
    </xf>
    <xf numFmtId="170" fontId="7" fillId="0" borderId="8" xfId="10" applyNumberFormat="1" applyFont="1" applyFill="1" applyBorder="1" applyAlignment="1">
      <alignment horizontal="center" vertical="center" wrapText="1"/>
    </xf>
    <xf numFmtId="3" fontId="7" fillId="0" borderId="8" xfId="10" applyNumberFormat="1" applyFont="1" applyBorder="1" applyAlignment="1">
      <alignment horizontal="right" vertical="center"/>
    </xf>
    <xf numFmtId="0" fontId="7" fillId="0" borderId="29" xfId="0" applyFont="1" applyBorder="1" applyAlignment="1">
      <alignment wrapText="1"/>
    </xf>
    <xf numFmtId="0" fontId="7" fillId="0" borderId="30" xfId="0" applyFont="1" applyBorder="1" applyAlignment="1">
      <alignment horizontal="justify" wrapText="1"/>
    </xf>
    <xf numFmtId="0" fontId="7" fillId="0" borderId="30" xfId="0" applyFont="1" applyBorder="1" applyAlignment="1">
      <alignment wrapText="1"/>
    </xf>
    <xf numFmtId="3" fontId="7" fillId="0" borderId="30" xfId="0" applyNumberFormat="1" applyFont="1" applyBorder="1" applyAlignment="1">
      <alignment wrapText="1"/>
    </xf>
    <xf numFmtId="173" fontId="7" fillId="0" borderId="31" xfId="0" applyNumberFormat="1" applyFont="1" applyBorder="1" applyAlignment="1">
      <alignment wrapText="1"/>
    </xf>
    <xf numFmtId="170" fontId="7" fillId="0" borderId="0" xfId="10" applyNumberFormat="1" applyFont="1" applyAlignment="1">
      <alignment horizontal="center" vertical="center" wrapText="1"/>
    </xf>
    <xf numFmtId="170" fontId="7" fillId="0" borderId="0" xfId="10" applyNumberFormat="1" applyFont="1" applyAlignment="1">
      <alignment vertical="center" wrapText="1"/>
    </xf>
    <xf numFmtId="3" fontId="7" fillId="0" borderId="0" xfId="10" applyNumberFormat="1" applyFont="1" applyAlignment="1">
      <alignment horizontal="center" vertical="center" wrapText="1"/>
    </xf>
    <xf numFmtId="3" fontId="7" fillId="0" borderId="0" xfId="10" applyNumberFormat="1" applyFont="1" applyAlignment="1">
      <alignment horizontal="right" vertical="center" wrapText="1"/>
    </xf>
    <xf numFmtId="0" fontId="7" fillId="0" borderId="0" xfId="10" applyFont="1" applyAlignment="1">
      <alignment horizontal="right" vertical="center"/>
    </xf>
    <xf numFmtId="0" fontId="7" fillId="0" borderId="0" xfId="10" applyFont="1"/>
    <xf numFmtId="173" fontId="7" fillId="0" borderId="0" xfId="10" applyNumberFormat="1" applyFont="1"/>
    <xf numFmtId="0" fontId="7" fillId="0" borderId="0" xfId="10" applyFont="1" applyAlignment="1">
      <alignment horizontal="center"/>
    </xf>
    <xf numFmtId="170" fontId="7" fillId="0" borderId="0" xfId="11" applyNumberFormat="1" applyFont="1" applyAlignment="1">
      <alignment horizontal="left" vertical="center" wrapText="1"/>
    </xf>
    <xf numFmtId="0" fontId="21" fillId="0" borderId="8" xfId="6" applyFont="1" applyBorder="1" applyAlignment="1">
      <alignment horizontal="center" vertical="center"/>
    </xf>
    <xf numFmtId="0" fontId="25" fillId="0" borderId="8" xfId="0" applyFont="1" applyBorder="1" applyAlignment="1">
      <alignment horizontal="center" vertical="center"/>
    </xf>
    <xf numFmtId="2" fontId="7" fillId="13" borderId="29" xfId="11" applyNumberFormat="1" applyFont="1" applyFill="1" applyBorder="1" applyAlignment="1">
      <alignment horizontal="center" vertical="center" wrapText="1"/>
    </xf>
    <xf numFmtId="2" fontId="7" fillId="13" borderId="29" xfId="0" applyNumberFormat="1" applyFont="1" applyFill="1" applyBorder="1" applyAlignment="1">
      <alignment horizontal="left" vertical="center" wrapText="1"/>
    </xf>
    <xf numFmtId="2" fontId="7" fillId="13" borderId="30" xfId="11" applyNumberFormat="1" applyFont="1" applyFill="1" applyBorder="1" applyAlignment="1">
      <alignment horizontal="center" vertical="center" wrapText="1"/>
    </xf>
    <xf numFmtId="2" fontId="7" fillId="13" borderId="30" xfId="0" applyNumberFormat="1" applyFont="1" applyFill="1" applyBorder="1" applyAlignment="1">
      <alignment horizontal="center" vertical="center" wrapText="1"/>
    </xf>
    <xf numFmtId="3" fontId="7" fillId="0" borderId="30" xfId="0" applyNumberFormat="1" applyFont="1" applyBorder="1" applyAlignment="1">
      <alignment horizontal="center"/>
    </xf>
    <xf numFmtId="3" fontId="7" fillId="0" borderId="31" xfId="0" applyNumberFormat="1" applyFont="1" applyBorder="1" applyAlignment="1">
      <alignment horizontal="center"/>
    </xf>
    <xf numFmtId="170" fontId="7" fillId="13" borderId="8" xfId="10" applyNumberFormat="1" applyFont="1" applyFill="1" applyBorder="1" applyAlignment="1" applyProtection="1">
      <alignment horizontal="justify" vertical="center" wrapText="1"/>
    </xf>
    <xf numFmtId="170" fontId="7" fillId="13" borderId="32" xfId="10" applyNumberFormat="1" applyFont="1" applyFill="1" applyBorder="1" applyAlignment="1">
      <alignment horizontal="center" vertical="center" wrapText="1"/>
    </xf>
    <xf numFmtId="3" fontId="7" fillId="13" borderId="32" xfId="10" applyNumberFormat="1" applyFont="1" applyFill="1" applyBorder="1" applyAlignment="1">
      <alignment vertical="center"/>
    </xf>
    <xf numFmtId="0" fontId="7" fillId="0" borderId="8" xfId="10" applyFont="1" applyBorder="1" applyAlignment="1">
      <alignment horizontal="justify" vertical="center"/>
    </xf>
    <xf numFmtId="2" fontId="7" fillId="13" borderId="26" xfId="0" applyNumberFormat="1" applyFont="1" applyFill="1" applyBorder="1" applyAlignment="1">
      <alignment horizontal="center" vertical="center" wrapText="1"/>
    </xf>
    <xf numFmtId="170" fontId="15" fillId="13" borderId="29" xfId="10" applyNumberFormat="1" applyFont="1" applyFill="1" applyBorder="1" applyAlignment="1">
      <alignment horizontal="justify" vertical="center" wrapText="1"/>
    </xf>
    <xf numFmtId="170" fontId="7" fillId="13" borderId="30" xfId="10" applyNumberFormat="1" applyFont="1" applyFill="1" applyBorder="1" applyAlignment="1">
      <alignment horizontal="center" vertical="center" wrapText="1"/>
    </xf>
    <xf numFmtId="3" fontId="7" fillId="13" borderId="30" xfId="10" applyNumberFormat="1" applyFont="1" applyFill="1" applyBorder="1" applyAlignment="1">
      <alignment vertical="center"/>
    </xf>
    <xf numFmtId="3" fontId="7" fillId="13" borderId="31" xfId="10" applyNumberFormat="1" applyFont="1" applyFill="1" applyBorder="1" applyAlignment="1">
      <alignment vertical="center"/>
    </xf>
    <xf numFmtId="0" fontId="7" fillId="13" borderId="8" xfId="0" applyFont="1" applyFill="1" applyBorder="1" applyAlignment="1">
      <alignment horizontal="justify" vertical="center" wrapText="1"/>
    </xf>
    <xf numFmtId="0" fontId="7" fillId="0" borderId="8" xfId="0" applyFont="1" applyBorder="1" applyAlignment="1">
      <alignment horizontal="center" vertical="center" wrapText="1"/>
    </xf>
    <xf numFmtId="173" fontId="7" fillId="13" borderId="8" xfId="3" applyNumberFormat="1" applyFont="1" applyFill="1" applyBorder="1" applyAlignment="1">
      <alignment vertical="center"/>
    </xf>
    <xf numFmtId="0" fontId="1" fillId="0" borderId="8" xfId="0" applyFont="1" applyBorder="1" applyAlignment="1">
      <alignment horizontal="center" vertical="center"/>
    </xf>
    <xf numFmtId="170" fontId="7" fillId="0" borderId="8" xfId="10" applyNumberFormat="1" applyFont="1" applyFill="1" applyBorder="1" applyAlignment="1">
      <alignment horizontal="justify" vertical="center" wrapText="1"/>
    </xf>
    <xf numFmtId="170" fontId="7" fillId="0" borderId="0" xfId="11" applyNumberFormat="1" applyFont="1" applyAlignment="1">
      <alignment horizontal="center" vertical="center" wrapText="1"/>
    </xf>
    <xf numFmtId="0" fontId="0" fillId="0" borderId="0" xfId="0"/>
    <xf numFmtId="0" fontId="0" fillId="0" borderId="0" xfId="0"/>
    <xf numFmtId="0" fontId="0" fillId="0" borderId="0" xfId="0" applyFill="1"/>
    <xf numFmtId="4" fontId="22" fillId="0" borderId="10" xfId="0" applyNumberFormat="1" applyFont="1" applyFill="1" applyBorder="1"/>
    <xf numFmtId="0" fontId="10" fillId="0" borderId="17" xfId="0" applyFont="1" applyFill="1" applyBorder="1"/>
    <xf numFmtId="0" fontId="10" fillId="0" borderId="21" xfId="0" applyFont="1" applyFill="1" applyBorder="1"/>
    <xf numFmtId="176" fontId="22" fillId="0" borderId="10" xfId="0" applyNumberFormat="1" applyFont="1" applyFill="1" applyBorder="1"/>
    <xf numFmtId="0" fontId="22" fillId="0" borderId="35" xfId="0" applyFont="1" applyFill="1" applyBorder="1"/>
    <xf numFmtId="0" fontId="22" fillId="0" borderId="39" xfId="0" applyFont="1" applyFill="1" applyBorder="1" applyAlignment="1">
      <alignment horizontal="center" vertical="center"/>
    </xf>
    <xf numFmtId="4" fontId="22" fillId="0" borderId="39" xfId="0" applyNumberFormat="1" applyFont="1" applyFill="1" applyBorder="1" applyAlignment="1">
      <alignment horizontal="center" vertical="center"/>
    </xf>
    <xf numFmtId="0" fontId="22" fillId="0" borderId="35"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40" xfId="0" applyFont="1" applyFill="1" applyBorder="1" applyAlignment="1">
      <alignment horizontal="center"/>
    </xf>
    <xf numFmtId="4" fontId="22" fillId="0" borderId="40" xfId="0" applyNumberFormat="1" applyFont="1" applyFill="1" applyBorder="1" applyAlignment="1">
      <alignment horizontal="center"/>
    </xf>
    <xf numFmtId="0" fontId="22" fillId="0" borderId="34" xfId="0" applyFont="1" applyFill="1" applyBorder="1" applyAlignment="1">
      <alignment horizontal="center"/>
    </xf>
    <xf numFmtId="0" fontId="22" fillId="0" borderId="1" xfId="0" applyFont="1" applyFill="1" applyBorder="1" applyAlignment="1">
      <alignment horizontal="center"/>
    </xf>
    <xf numFmtId="0" fontId="10" fillId="0" borderId="21" xfId="0" applyFont="1" applyFill="1" applyBorder="1" applyAlignment="1">
      <alignment wrapText="1"/>
    </xf>
    <xf numFmtId="4" fontId="22" fillId="0" borderId="37" xfId="0" applyNumberFormat="1" applyFont="1" applyFill="1" applyBorder="1" applyAlignment="1">
      <alignment horizontal="center" vertical="center"/>
    </xf>
    <xf numFmtId="176" fontId="22" fillId="0" borderId="13" xfId="0" applyNumberFormat="1" applyFont="1" applyFill="1" applyBorder="1"/>
    <xf numFmtId="0" fontId="12" fillId="0" borderId="0" xfId="14" applyFont="1" applyFill="1" applyAlignment="1">
      <alignment horizontal="left" wrapText="1"/>
    </xf>
    <xf numFmtId="0" fontId="12" fillId="0" borderId="0" xfId="14" applyFont="1" applyFill="1" applyAlignment="1">
      <alignment horizontal="center" wrapText="1"/>
    </xf>
    <xf numFmtId="0" fontId="22" fillId="0" borderId="34" xfId="0" applyFont="1" applyFill="1" applyBorder="1"/>
    <xf numFmtId="0" fontId="7" fillId="0" borderId="0" xfId="0" applyFont="1" applyFill="1"/>
    <xf numFmtId="0" fontId="7" fillId="0" borderId="33" xfId="0" applyFont="1" applyFill="1" applyBorder="1"/>
    <xf numFmtId="176" fontId="7" fillId="0" borderId="41" xfId="0" applyNumberFormat="1" applyFont="1" applyFill="1" applyBorder="1"/>
    <xf numFmtId="0" fontId="7" fillId="0" borderId="21" xfId="0" applyFont="1" applyFill="1" applyBorder="1"/>
    <xf numFmtId="176" fontId="7" fillId="0" borderId="8" xfId="0" applyNumberFormat="1" applyFont="1" applyFill="1" applyBorder="1" applyAlignment="1">
      <alignment horizontal="right"/>
    </xf>
    <xf numFmtId="176" fontId="7" fillId="0" borderId="22" xfId="0" applyNumberFormat="1" applyFont="1" applyFill="1" applyBorder="1"/>
    <xf numFmtId="0" fontId="7" fillId="0" borderId="8" xfId="0" applyFont="1" applyFill="1" applyBorder="1" applyAlignment="1">
      <alignment horizontal="center"/>
    </xf>
    <xf numFmtId="4" fontId="7" fillId="0" borderId="0" xfId="0" applyNumberFormat="1" applyFont="1" applyFill="1" applyBorder="1"/>
    <xf numFmtId="176" fontId="7" fillId="0" borderId="18" xfId="0" applyNumberFormat="1" applyFont="1" applyFill="1" applyBorder="1"/>
    <xf numFmtId="176" fontId="7" fillId="0" borderId="19" xfId="0" applyNumberFormat="1" applyFont="1" applyFill="1" applyBorder="1"/>
    <xf numFmtId="176" fontId="7" fillId="0" borderId="8" xfId="0" applyNumberFormat="1" applyFont="1" applyFill="1" applyBorder="1"/>
    <xf numFmtId="0" fontId="7" fillId="0" borderId="42" xfId="0" applyFont="1" applyFill="1" applyBorder="1"/>
    <xf numFmtId="176" fontId="7" fillId="0" borderId="38" xfId="0" applyNumberFormat="1" applyFont="1" applyFill="1" applyBorder="1"/>
    <xf numFmtId="176" fontId="7" fillId="0" borderId="43" xfId="0" applyNumberFormat="1" applyFont="1" applyFill="1" applyBorder="1"/>
    <xf numFmtId="4" fontId="7" fillId="0" borderId="8" xfId="0" applyNumberFormat="1" applyFont="1" applyFill="1" applyBorder="1"/>
    <xf numFmtId="0" fontId="7" fillId="0" borderId="17" xfId="0" applyFont="1" applyFill="1" applyBorder="1"/>
    <xf numFmtId="3" fontId="7" fillId="0" borderId="18" xfId="0" applyNumberFormat="1" applyFont="1" applyFill="1" applyBorder="1"/>
    <xf numFmtId="4" fontId="7" fillId="0" borderId="18" xfId="0" applyNumberFormat="1" applyFont="1" applyFill="1" applyBorder="1"/>
    <xf numFmtId="4" fontId="7" fillId="0" borderId="19" xfId="0" applyNumberFormat="1" applyFont="1" applyFill="1" applyBorder="1"/>
    <xf numFmtId="3" fontId="7" fillId="0" borderId="8" xfId="0" applyNumberFormat="1" applyFont="1" applyFill="1" applyBorder="1"/>
    <xf numFmtId="4" fontId="7" fillId="0" borderId="22" xfId="0" applyNumberFormat="1" applyFont="1" applyFill="1" applyBorder="1"/>
    <xf numFmtId="0" fontId="7" fillId="0" borderId="21" xfId="0" applyFont="1" applyFill="1" applyBorder="1" applyAlignment="1">
      <alignment horizontal="left" vertical="center"/>
    </xf>
    <xf numFmtId="176" fontId="7" fillId="0" borderId="44" xfId="0" applyNumberFormat="1" applyFont="1" applyFill="1" applyBorder="1"/>
    <xf numFmtId="0" fontId="7" fillId="0" borderId="6" xfId="0" applyFont="1" applyFill="1" applyBorder="1"/>
    <xf numFmtId="4" fontId="7" fillId="0" borderId="7" xfId="0" applyNumberFormat="1" applyFont="1" applyFill="1" applyBorder="1"/>
    <xf numFmtId="0" fontId="0" fillId="0" borderId="42" xfId="0" applyFill="1" applyBorder="1"/>
    <xf numFmtId="0" fontId="0" fillId="0" borderId="38" xfId="0" applyFill="1" applyBorder="1" applyAlignment="1">
      <alignment horizontal="center"/>
    </xf>
    <xf numFmtId="176" fontId="0" fillId="0" borderId="38" xfId="0" applyNumberFormat="1" applyFill="1" applyBorder="1" applyAlignment="1">
      <alignment horizontal="right"/>
    </xf>
    <xf numFmtId="176" fontId="0" fillId="0" borderId="43" xfId="0" applyNumberFormat="1" applyFill="1" applyBorder="1"/>
    <xf numFmtId="4" fontId="22" fillId="0" borderId="0" xfId="0" applyNumberFormat="1" applyFont="1" applyFill="1" applyBorder="1"/>
    <xf numFmtId="0" fontId="7" fillId="0" borderId="23" xfId="0" applyFont="1" applyFill="1" applyBorder="1" applyAlignment="1">
      <alignment horizontal="center" vertical="center"/>
    </xf>
    <xf numFmtId="176" fontId="7" fillId="0" borderId="23" xfId="0" applyNumberFormat="1" applyFont="1" applyFill="1" applyBorder="1" applyAlignment="1">
      <alignment horizontal="right"/>
    </xf>
    <xf numFmtId="0" fontId="7" fillId="0" borderId="8" xfId="0" applyFont="1" applyFill="1" applyBorder="1" applyAlignment="1">
      <alignment horizontal="center" vertical="center"/>
    </xf>
    <xf numFmtId="0" fontId="0" fillId="0" borderId="8" xfId="0" applyFill="1" applyBorder="1" applyAlignment="1">
      <alignment horizontal="center" vertical="center"/>
    </xf>
    <xf numFmtId="0" fontId="7" fillId="0" borderId="21" xfId="0" applyFont="1" applyFill="1" applyBorder="1" applyAlignment="1">
      <alignment wrapText="1"/>
    </xf>
    <xf numFmtId="0" fontId="22" fillId="0" borderId="45" xfId="0" applyFont="1" applyFill="1" applyBorder="1" applyAlignment="1">
      <alignment horizontal="center" vertical="center"/>
    </xf>
    <xf numFmtId="0" fontId="10" fillId="0" borderId="23" xfId="0" applyFont="1" applyFill="1" applyBorder="1" applyAlignment="1">
      <alignment horizontal="center"/>
    </xf>
    <xf numFmtId="0" fontId="10" fillId="0" borderId="8" xfId="0" applyFont="1" applyFill="1" applyBorder="1" applyAlignment="1">
      <alignment horizontal="center"/>
    </xf>
    <xf numFmtId="0" fontId="10" fillId="0" borderId="38" xfId="0"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10" fillId="0" borderId="18" xfId="0" applyFont="1" applyFill="1" applyBorder="1" applyAlignment="1">
      <alignment horizontal="center"/>
    </xf>
    <xf numFmtId="0" fontId="7" fillId="0" borderId="18" xfId="0" applyFont="1" applyFill="1" applyBorder="1" applyAlignment="1">
      <alignment horizontal="center"/>
    </xf>
    <xf numFmtId="0" fontId="7" fillId="0" borderId="38" xfId="0" applyFont="1" applyFill="1" applyBorder="1" applyAlignment="1">
      <alignment horizontal="center"/>
    </xf>
    <xf numFmtId="0" fontId="7" fillId="0" borderId="0" xfId="0" applyFont="1" applyFill="1" applyAlignment="1">
      <alignment horizontal="center"/>
    </xf>
    <xf numFmtId="4" fontId="7" fillId="0" borderId="8" xfId="0" applyNumberFormat="1" applyFont="1" applyFill="1" applyBorder="1" applyAlignment="1">
      <alignment horizontal="center"/>
    </xf>
    <xf numFmtId="4" fontId="7" fillId="0" borderId="38" xfId="0" applyNumberFormat="1" applyFont="1" applyFill="1" applyBorder="1" applyAlignment="1">
      <alignment horizontal="center"/>
    </xf>
    <xf numFmtId="3" fontId="7" fillId="0" borderId="18" xfId="0" applyNumberFormat="1" applyFont="1" applyFill="1" applyBorder="1" applyAlignment="1">
      <alignment horizontal="center"/>
    </xf>
    <xf numFmtId="3" fontId="7" fillId="0" borderId="8" xfId="0" applyNumberFormat="1" applyFont="1" applyFill="1" applyBorder="1" applyAlignment="1">
      <alignment horizontal="center"/>
    </xf>
    <xf numFmtId="2" fontId="7" fillId="0" borderId="8" xfId="0" applyNumberFormat="1" applyFont="1" applyFill="1" applyBorder="1" applyAlignment="1">
      <alignment horizontal="center"/>
    </xf>
    <xf numFmtId="177" fontId="7" fillId="0" borderId="8" xfId="0" applyNumberFormat="1" applyFont="1" applyFill="1" applyBorder="1" applyAlignment="1">
      <alignment horizontal="center"/>
    </xf>
    <xf numFmtId="0" fontId="7" fillId="0" borderId="7" xfId="0" applyFont="1" applyFill="1" applyBorder="1" applyAlignment="1">
      <alignment horizontal="center"/>
    </xf>
    <xf numFmtId="4" fontId="7" fillId="0" borderId="7" xfId="0" applyNumberFormat="1" applyFont="1" applyFill="1" applyBorder="1" applyAlignment="1">
      <alignment horizontal="center"/>
    </xf>
    <xf numFmtId="0" fontId="27" fillId="0" borderId="17" xfId="0" applyFont="1" applyBorder="1"/>
    <xf numFmtId="0" fontId="23" fillId="13" borderId="8" xfId="6" applyFont="1" applyFill="1" applyBorder="1"/>
    <xf numFmtId="0" fontId="27" fillId="0" borderId="21" xfId="0" applyFont="1" applyBorder="1"/>
    <xf numFmtId="0" fontId="28" fillId="0" borderId="8" xfId="6" applyFont="1" applyBorder="1" applyAlignment="1">
      <alignment horizontal="center" vertical="center" wrapText="1"/>
    </xf>
    <xf numFmtId="0" fontId="27" fillId="0" borderId="18" xfId="0" applyFont="1" applyBorder="1"/>
    <xf numFmtId="0" fontId="24" fillId="13" borderId="21" xfId="6" applyFont="1" applyFill="1" applyBorder="1"/>
    <xf numFmtId="0" fontId="24" fillId="13" borderId="8" xfId="6" applyFont="1" applyFill="1" applyBorder="1"/>
    <xf numFmtId="0" fontId="28" fillId="0" borderId="22" xfId="6" applyFont="1" applyBorder="1" applyAlignment="1">
      <alignment horizontal="center" vertical="center" wrapText="1"/>
    </xf>
    <xf numFmtId="3" fontId="13" fillId="0" borderId="8" xfId="6" applyNumberFormat="1" applyFont="1" applyBorder="1" applyAlignment="1">
      <alignment horizontal="center" vertical="center" wrapText="1"/>
    </xf>
    <xf numFmtId="0" fontId="13" fillId="0" borderId="8" xfId="6" applyFont="1" applyBorder="1" applyAlignment="1">
      <alignment horizontal="center" vertical="center" wrapText="1"/>
    </xf>
    <xf numFmtId="0" fontId="13" fillId="0" borderId="8" xfId="6" applyFont="1" applyFill="1" applyBorder="1" applyAlignment="1">
      <alignment horizontal="left" vertical="center" wrapText="1"/>
    </xf>
    <xf numFmtId="1" fontId="13" fillId="13" borderId="8" xfId="6" applyNumberFormat="1" applyFont="1" applyFill="1" applyBorder="1" applyAlignment="1">
      <alignment horizontal="center" vertical="center" wrapText="1"/>
    </xf>
    <xf numFmtId="0" fontId="31" fillId="0" borderId="8" xfId="6" applyFont="1" applyFill="1" applyBorder="1" applyAlignment="1">
      <alignment horizontal="left" vertical="center" wrapText="1"/>
    </xf>
    <xf numFmtId="1" fontId="13" fillId="0" borderId="8" xfId="6" applyNumberFormat="1" applyFont="1" applyBorder="1" applyAlignment="1">
      <alignment horizontal="center" vertical="center" wrapText="1"/>
    </xf>
    <xf numFmtId="0" fontId="14" fillId="0" borderId="8" xfId="6" applyFont="1" applyFill="1" applyBorder="1" applyAlignment="1">
      <alignment horizontal="left" vertical="center" wrapText="1"/>
    </xf>
    <xf numFmtId="0" fontId="21" fillId="0" borderId="8" xfId="6" applyFont="1" applyFill="1" applyBorder="1" applyAlignment="1">
      <alignment horizontal="left" vertical="center" wrapText="1"/>
    </xf>
    <xf numFmtId="1" fontId="13" fillId="0" borderId="8" xfId="6" applyNumberFormat="1" applyFont="1" applyFill="1" applyBorder="1" applyAlignment="1">
      <alignment horizontal="center" vertical="center" wrapText="1"/>
    </xf>
    <xf numFmtId="0" fontId="25" fillId="0" borderId="0" xfId="0" applyFont="1"/>
    <xf numFmtId="0" fontId="30" fillId="0" borderId="21" xfId="0" applyFont="1" applyBorder="1" applyAlignment="1">
      <alignment horizontal="center" vertical="center"/>
    </xf>
    <xf numFmtId="0" fontId="25" fillId="0" borderId="21" xfId="0" applyFont="1" applyBorder="1" applyAlignment="1">
      <alignment horizontal="center" vertical="center"/>
    </xf>
    <xf numFmtId="0" fontId="21" fillId="0" borderId="8" xfId="6" applyFont="1" applyFill="1" applyBorder="1" applyAlignment="1">
      <alignment horizontal="center" vertical="center"/>
    </xf>
    <xf numFmtId="0" fontId="25" fillId="0" borderId="22" xfId="0" quotePrefix="1" applyFont="1" applyBorder="1" applyAlignment="1">
      <alignment horizontal="center" vertical="center"/>
    </xf>
    <xf numFmtId="178" fontId="13" fillId="0" borderId="8" xfId="6" applyNumberFormat="1" applyFont="1" applyBorder="1" applyAlignment="1">
      <alignment horizontal="center" vertical="center"/>
    </xf>
    <xf numFmtId="178" fontId="13" fillId="0" borderId="22" xfId="6" applyNumberFormat="1" applyFont="1" applyBorder="1" applyAlignment="1">
      <alignment horizontal="center" vertical="center"/>
    </xf>
    <xf numFmtId="179" fontId="13" fillId="0" borderId="8" xfId="6" applyNumberFormat="1" applyFont="1" applyFill="1" applyBorder="1" applyAlignment="1">
      <alignment horizontal="center" vertical="center"/>
    </xf>
    <xf numFmtId="179" fontId="13" fillId="0" borderId="22" xfId="6" applyNumberFormat="1" applyFont="1" applyBorder="1" applyAlignment="1">
      <alignment horizontal="center" vertical="center"/>
    </xf>
    <xf numFmtId="179" fontId="21" fillId="0" borderId="8" xfId="6" applyNumberFormat="1" applyFont="1" applyFill="1" applyBorder="1" applyAlignment="1">
      <alignment horizontal="center" vertical="center"/>
    </xf>
    <xf numFmtId="0" fontId="21" fillId="0" borderId="8" xfId="6" applyFont="1" applyBorder="1" applyAlignment="1">
      <alignment horizontal="center" vertical="center" wrapText="1"/>
    </xf>
    <xf numFmtId="179" fontId="21" fillId="0" borderId="8" xfId="18" applyNumberFormat="1" applyFont="1" applyFill="1" applyBorder="1" applyAlignment="1">
      <alignment horizontal="center" vertical="center" wrapText="1"/>
    </xf>
    <xf numFmtId="0" fontId="25" fillId="0" borderId="22" xfId="0" applyFont="1" applyBorder="1" applyAlignment="1">
      <alignment horizontal="center" vertical="center"/>
    </xf>
    <xf numFmtId="1" fontId="25" fillId="0" borderId="8" xfId="0" applyNumberFormat="1" applyFont="1" applyBorder="1" applyAlignment="1">
      <alignment horizontal="center" vertical="center"/>
    </xf>
    <xf numFmtId="178" fontId="25" fillId="0" borderId="22" xfId="0" applyNumberFormat="1" applyFont="1" applyBorder="1" applyAlignment="1">
      <alignment horizontal="center" vertical="center"/>
    </xf>
    <xf numFmtId="9" fontId="21" fillId="0" borderId="8" xfId="6" applyNumberFormat="1" applyFont="1" applyBorder="1" applyAlignment="1">
      <alignment horizontal="center" vertical="center" wrapText="1"/>
    </xf>
    <xf numFmtId="0" fontId="25" fillId="0" borderId="42" xfId="0" applyFont="1" applyBorder="1" applyAlignment="1">
      <alignment horizontal="center" vertical="center"/>
    </xf>
    <xf numFmtId="0" fontId="21" fillId="0" borderId="38" xfId="6" applyFont="1" applyBorder="1" applyAlignment="1">
      <alignment horizontal="center" vertical="center" wrapText="1"/>
    </xf>
    <xf numFmtId="0" fontId="25" fillId="0" borderId="38" xfId="0" applyFont="1" applyBorder="1" applyAlignment="1">
      <alignment horizontal="center" vertical="center"/>
    </xf>
    <xf numFmtId="178" fontId="25" fillId="0" borderId="43" xfId="0" applyNumberFormat="1" applyFont="1" applyBorder="1" applyAlignment="1">
      <alignment horizontal="center" vertical="center"/>
    </xf>
    <xf numFmtId="0" fontId="21" fillId="0" borderId="8" xfId="6" applyFont="1" applyBorder="1" applyAlignment="1">
      <alignment horizontal="left" vertical="center" wrapText="1"/>
    </xf>
    <xf numFmtId="0" fontId="25" fillId="0" borderId="8" xfId="0" applyFont="1" applyBorder="1" applyAlignment="1">
      <alignment horizontal="left" vertical="center" wrapText="1" shrinkToFit="1"/>
    </xf>
    <xf numFmtId="0" fontId="25" fillId="0" borderId="8" xfId="0" applyFont="1" applyBorder="1" applyAlignment="1">
      <alignment horizontal="left" vertical="center" wrapText="1"/>
    </xf>
    <xf numFmtId="0" fontId="21" fillId="0" borderId="38" xfId="6" applyFont="1" applyBorder="1" applyAlignment="1">
      <alignment horizontal="left" vertical="center" wrapText="1"/>
    </xf>
    <xf numFmtId="170" fontId="7" fillId="0" borderId="0" xfId="11" applyNumberFormat="1" applyFont="1" applyAlignment="1">
      <alignment horizontal="left" vertical="center" wrapText="1"/>
    </xf>
    <xf numFmtId="0" fontId="0" fillId="13" borderId="0" xfId="0" applyFill="1"/>
    <xf numFmtId="0" fontId="1" fillId="13" borderId="0" xfId="0" applyFont="1" applyFill="1"/>
    <xf numFmtId="0" fontId="0" fillId="0" borderId="8" xfId="0" applyFont="1" applyBorder="1"/>
    <xf numFmtId="0" fontId="9" fillId="0" borderId="8" xfId="0" applyFont="1" applyBorder="1"/>
    <xf numFmtId="0" fontId="0" fillId="13" borderId="8" xfId="0" applyFont="1" applyFill="1" applyBorder="1" applyAlignment="1">
      <alignment horizontal="left" wrapText="1"/>
    </xf>
    <xf numFmtId="164" fontId="4" fillId="15" borderId="8" xfId="2" applyFont="1" applyFill="1" applyBorder="1" applyAlignment="1">
      <alignment vertical="center" wrapText="1"/>
    </xf>
    <xf numFmtId="164" fontId="4" fillId="15" borderId="8" xfId="2" applyFont="1" applyFill="1" applyBorder="1" applyAlignment="1">
      <alignment horizontal="center"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164" fontId="4" fillId="0" borderId="8" xfId="0" applyNumberFormat="1" applyFont="1" applyBorder="1" applyAlignment="1">
      <alignment vertical="center" wrapText="1"/>
    </xf>
    <xf numFmtId="164" fontId="4" fillId="3" borderId="8" xfId="2" applyFont="1" applyFill="1" applyBorder="1" applyAlignment="1">
      <alignment vertical="center" wrapText="1"/>
    </xf>
    <xf numFmtId="164" fontId="4" fillId="3" borderId="8" xfId="2" applyFont="1" applyFill="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4" fontId="1" fillId="0" borderId="8" xfId="0" applyNumberFormat="1" applyFont="1" applyFill="1" applyBorder="1" applyAlignment="1">
      <alignment vertical="center" wrapText="1"/>
    </xf>
    <xf numFmtId="4" fontId="1" fillId="0" borderId="8" xfId="0" applyNumberFormat="1" applyFont="1" applyBorder="1" applyAlignment="1">
      <alignment vertical="center" wrapText="1"/>
    </xf>
    <xf numFmtId="0" fontId="0" fillId="0" borderId="8" xfId="0" applyFont="1" applyBorder="1" applyAlignment="1">
      <alignment vertical="center" wrapText="1"/>
    </xf>
    <xf numFmtId="0" fontId="1" fillId="13" borderId="8" xfId="0" applyFont="1" applyFill="1" applyBorder="1" applyAlignment="1">
      <alignment vertical="center" wrapText="1"/>
    </xf>
    <xf numFmtId="0" fontId="1" fillId="13" borderId="8" xfId="0" applyFont="1" applyFill="1" applyBorder="1" applyAlignment="1">
      <alignment horizontal="center" vertical="center" wrapText="1"/>
    </xf>
    <xf numFmtId="4" fontId="1" fillId="13" borderId="8" xfId="0" applyNumberFormat="1" applyFont="1" applyFill="1" applyBorder="1" applyAlignment="1">
      <alignment vertical="center" wrapText="1"/>
    </xf>
    <xf numFmtId="0" fontId="1" fillId="13" borderId="8" xfId="0" applyFont="1" applyFill="1" applyBorder="1"/>
    <xf numFmtId="164" fontId="2" fillId="2" borderId="8" xfId="2" applyFont="1" applyFill="1" applyBorder="1" applyAlignment="1">
      <alignment horizontal="center" vertical="center" wrapText="1"/>
    </xf>
    <xf numFmtId="164" fontId="2" fillId="2" borderId="8" xfId="2" applyFont="1" applyFill="1" applyBorder="1" applyAlignment="1">
      <alignment horizontal="left" vertical="center" wrapText="1"/>
    </xf>
    <xf numFmtId="164" fontId="4" fillId="3" borderId="8" xfId="2" applyFont="1" applyFill="1" applyBorder="1" applyAlignment="1">
      <alignment horizontal="left" vertical="center" wrapText="1"/>
    </xf>
    <xf numFmtId="0" fontId="7" fillId="0" borderId="8" xfId="0" applyFont="1" applyBorder="1" applyAlignment="1">
      <alignment horizontal="left" vertical="center" wrapText="1"/>
    </xf>
    <xf numFmtId="4" fontId="1" fillId="0" borderId="8" xfId="0" applyNumberFormat="1" applyFont="1" applyBorder="1" applyAlignment="1">
      <alignment horizontal="center" vertical="center" wrapText="1"/>
    </xf>
    <xf numFmtId="164" fontId="15" fillId="3" borderId="8" xfId="2" applyFont="1" applyFill="1" applyBorder="1" applyAlignment="1">
      <alignment horizontal="left" vertical="center" wrapText="1"/>
    </xf>
    <xf numFmtId="4" fontId="1" fillId="13" borderId="8" xfId="0" applyNumberFormat="1" applyFont="1" applyFill="1" applyBorder="1" applyAlignment="1">
      <alignment horizontal="center" vertical="center" wrapText="1"/>
    </xf>
    <xf numFmtId="0" fontId="0" fillId="13" borderId="8" xfId="0" applyFont="1" applyFill="1" applyBorder="1" applyAlignment="1">
      <alignment horizontal="center" vertical="center" wrapText="1"/>
    </xf>
    <xf numFmtId="0" fontId="7" fillId="13" borderId="8" xfId="0" applyFont="1" applyFill="1" applyBorder="1" applyAlignment="1">
      <alignment horizontal="left" vertical="center" wrapText="1"/>
    </xf>
    <xf numFmtId="0" fontId="0" fillId="0" borderId="8" xfId="0" applyFont="1" applyBorder="1" applyAlignment="1">
      <alignment horizontal="center" vertical="center" wrapText="1"/>
    </xf>
    <xf numFmtId="4" fontId="0" fillId="0" borderId="8" xfId="0" applyNumberFormat="1" applyFont="1" applyBorder="1" applyAlignment="1">
      <alignment horizontal="center" vertical="center" wrapText="1"/>
    </xf>
    <xf numFmtId="0" fontId="15" fillId="0" borderId="8" xfId="0" applyFont="1" applyBorder="1" applyAlignment="1">
      <alignment horizontal="left" vertical="center" wrapText="1"/>
    </xf>
    <xf numFmtId="4" fontId="0" fillId="13" borderId="8" xfId="0" applyNumberFormat="1" applyFont="1" applyFill="1" applyBorder="1" applyAlignment="1">
      <alignment horizontal="center" vertical="center" wrapText="1"/>
    </xf>
    <xf numFmtId="4" fontId="3" fillId="13" borderId="8" xfId="0" applyNumberFormat="1" applyFont="1" applyFill="1" applyBorder="1" applyAlignment="1">
      <alignment horizontal="center" vertical="center" wrapText="1"/>
    </xf>
    <xf numFmtId="164" fontId="15" fillId="2" borderId="8" xfId="2" applyFont="1" applyFill="1" applyBorder="1" applyAlignment="1">
      <alignment horizontal="left" vertical="center" wrapText="1"/>
    </xf>
    <xf numFmtId="0" fontId="7" fillId="0" borderId="8" xfId="0" applyFont="1" applyBorder="1"/>
    <xf numFmtId="0" fontId="1" fillId="0" borderId="8" xfId="0" applyFont="1" applyFill="1" applyBorder="1" applyAlignment="1">
      <alignment horizontal="center" vertical="center" wrapText="1"/>
    </xf>
    <xf numFmtId="164" fontId="4" fillId="3" borderId="8" xfId="2" applyFont="1" applyFill="1" applyBorder="1" applyAlignment="1">
      <alignment horizontal="right" vertical="center" wrapText="1"/>
    </xf>
    <xf numFmtId="0" fontId="0" fillId="13" borderId="8" xfId="0" applyFont="1" applyFill="1" applyBorder="1"/>
    <xf numFmtId="0" fontId="0" fillId="13" borderId="8" xfId="0" applyFont="1" applyFill="1" applyBorder="1" applyAlignment="1">
      <alignment horizontal="center"/>
    </xf>
    <xf numFmtId="182" fontId="1" fillId="13" borderId="8" xfId="1" applyNumberFormat="1" applyFont="1" applyFill="1" applyBorder="1" applyAlignment="1">
      <alignment horizontal="center" vertical="center" wrapText="1"/>
    </xf>
    <xf numFmtId="182" fontId="1" fillId="13" borderId="8" xfId="1" applyNumberFormat="1" applyFont="1" applyFill="1" applyBorder="1" applyAlignment="1">
      <alignment horizontal="center" vertical="top"/>
    </xf>
    <xf numFmtId="181" fontId="0" fillId="0" borderId="8" xfId="1" applyNumberFormat="1" applyFont="1" applyBorder="1" applyAlignment="1">
      <alignment horizontal="center" vertical="center"/>
    </xf>
    <xf numFmtId="181" fontId="2" fillId="2" borderId="8" xfId="1" applyNumberFormat="1" applyFont="1" applyFill="1" applyBorder="1" applyAlignment="1">
      <alignment horizontal="center" vertical="center" wrapText="1"/>
    </xf>
    <xf numFmtId="181" fontId="4" fillId="3" borderId="8" xfId="1" applyNumberFormat="1" applyFont="1" applyFill="1" applyBorder="1" applyAlignment="1">
      <alignment horizontal="center" vertical="center" wrapText="1"/>
    </xf>
    <xf numFmtId="181" fontId="1" fillId="0" borderId="8" xfId="1" applyNumberFormat="1" applyFont="1" applyBorder="1" applyAlignment="1">
      <alignment horizontal="center" vertical="center" wrapText="1"/>
    </xf>
    <xf numFmtId="181" fontId="1" fillId="13" borderId="8" xfId="1" applyNumberFormat="1" applyFont="1" applyFill="1" applyBorder="1" applyAlignment="1">
      <alignment horizontal="center" vertical="center" wrapText="1"/>
    </xf>
    <xf numFmtId="181" fontId="0" fillId="0" borderId="8" xfId="1" applyNumberFormat="1" applyFont="1" applyBorder="1" applyAlignment="1">
      <alignment horizontal="center" vertical="center" wrapText="1"/>
    </xf>
    <xf numFmtId="181" fontId="4" fillId="0" borderId="8" xfId="1" applyNumberFormat="1" applyFont="1" applyBorder="1" applyAlignment="1">
      <alignment horizontal="center" vertical="center" wrapText="1"/>
    </xf>
    <xf numFmtId="181" fontId="0" fillId="13" borderId="8" xfId="1" applyNumberFormat="1" applyFont="1" applyFill="1" applyBorder="1" applyAlignment="1">
      <alignment horizontal="center" vertical="center" wrapText="1"/>
    </xf>
    <xf numFmtId="0" fontId="0" fillId="4" borderId="8" xfId="0" applyFont="1" applyFill="1" applyBorder="1" applyAlignment="1">
      <alignment horizontal="left" wrapText="1"/>
    </xf>
    <xf numFmtId="0" fontId="15" fillId="0" borderId="1" xfId="4" applyFont="1" applyFill="1" applyBorder="1" applyAlignment="1">
      <alignment horizontal="center" vertical="center" textRotation="255" wrapText="1"/>
    </xf>
    <xf numFmtId="0" fontId="15" fillId="0" borderId="5" xfId="4" applyFont="1" applyFill="1" applyBorder="1" applyAlignment="1">
      <alignment horizontal="center" vertical="center" textRotation="255" wrapText="1"/>
    </xf>
    <xf numFmtId="0" fontId="15" fillId="0" borderId="6" xfId="4" applyFont="1" applyFill="1" applyBorder="1" applyAlignment="1">
      <alignment horizontal="center" vertical="center" textRotation="255" wrapText="1"/>
    </xf>
    <xf numFmtId="0" fontId="2" fillId="5" borderId="3" xfId="4" applyFont="1" applyFill="1" applyBorder="1" applyAlignment="1">
      <alignment horizontal="center" vertical="center" wrapText="1"/>
    </xf>
    <xf numFmtId="0" fontId="15" fillId="7" borderId="11"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2" xfId="0" applyFont="1" applyFill="1" applyBorder="1" applyAlignment="1">
      <alignment horizontal="center" vertical="center"/>
    </xf>
    <xf numFmtId="0" fontId="7" fillId="12" borderId="8" xfId="4" applyFont="1" applyFill="1" applyBorder="1" applyAlignment="1">
      <alignment horizontal="left" vertical="center" wrapText="1"/>
    </xf>
    <xf numFmtId="0" fontId="3" fillId="4" borderId="0" xfId="0" applyFont="1" applyFill="1" applyAlignment="1">
      <alignment horizontal="center" wrapText="1"/>
    </xf>
    <xf numFmtId="0" fontId="1" fillId="4" borderId="0" xfId="0" applyFont="1" applyFill="1" applyAlignment="1">
      <alignment horizontal="center" wrapText="1"/>
    </xf>
    <xf numFmtId="170" fontId="7" fillId="0" borderId="0" xfId="11" applyNumberFormat="1" applyFont="1" applyAlignment="1">
      <alignment horizontal="left" vertical="center" wrapText="1"/>
    </xf>
    <xf numFmtId="3" fontId="3" fillId="4" borderId="0" xfId="6" applyNumberFormat="1" applyFont="1" applyFill="1" applyAlignment="1">
      <alignment horizontal="center" wrapText="1"/>
    </xf>
    <xf numFmtId="3" fontId="7" fillId="4" borderId="0" xfId="6" applyNumberFormat="1" applyFont="1" applyFill="1" applyAlignment="1">
      <alignment horizontal="center" wrapText="1"/>
    </xf>
    <xf numFmtId="0" fontId="3" fillId="4" borderId="0" xfId="0" applyFont="1" applyFill="1" applyAlignment="1">
      <alignment horizontal="left" wrapText="1"/>
    </xf>
    <xf numFmtId="0" fontId="0" fillId="4" borderId="0" xfId="0" applyFill="1" applyAlignment="1">
      <alignment horizontal="left" wrapText="1"/>
    </xf>
    <xf numFmtId="0" fontId="22" fillId="0" borderId="35" xfId="0" applyFont="1" applyFill="1" applyBorder="1" applyAlignment="1">
      <alignment horizontal="center"/>
    </xf>
    <xf numFmtId="0" fontId="22" fillId="0" borderId="39" xfId="0" applyFont="1" applyFill="1" applyBorder="1" applyAlignment="1">
      <alignment horizontal="center"/>
    </xf>
    <xf numFmtId="0" fontId="22" fillId="0" borderId="45" xfId="0" applyFont="1" applyFill="1" applyBorder="1" applyAlignment="1">
      <alignment horizontal="center"/>
    </xf>
    <xf numFmtId="0" fontId="11" fillId="0" borderId="0" xfId="14" applyFont="1" applyFill="1" applyAlignment="1">
      <alignment horizontal="left" wrapText="1"/>
    </xf>
    <xf numFmtId="0" fontId="11" fillId="0" borderId="0" xfId="14" applyFont="1" applyFill="1" applyAlignment="1">
      <alignment horizontal="left" vertical="top" wrapText="1"/>
    </xf>
    <xf numFmtId="0" fontId="29" fillId="0" borderId="35" xfId="0" applyFont="1" applyBorder="1" applyAlignment="1">
      <alignment horizontal="center" wrapText="1"/>
    </xf>
    <xf numFmtId="0" fontId="29" fillId="0" borderId="39" xfId="0" applyFont="1" applyBorder="1" applyAlignment="1">
      <alignment horizontal="center" wrapText="1"/>
    </xf>
    <xf numFmtId="0" fontId="29" fillId="0" borderId="45" xfId="0" applyFont="1" applyBorder="1" applyAlignment="1">
      <alignment horizontal="center" wrapText="1"/>
    </xf>
    <xf numFmtId="0" fontId="27" fillId="0" borderId="18" xfId="0" applyFont="1" applyBorder="1" applyAlignment="1">
      <alignment horizontal="center"/>
    </xf>
    <xf numFmtId="0" fontId="27" fillId="0" borderId="19" xfId="0" applyFont="1" applyBorder="1" applyAlignment="1">
      <alignment horizontal="center"/>
    </xf>
    <xf numFmtId="0" fontId="24" fillId="13" borderId="8" xfId="6" applyFont="1" applyFill="1" applyBorder="1" applyAlignment="1">
      <alignment horizontal="center"/>
    </xf>
    <xf numFmtId="0" fontId="24" fillId="13" borderId="22" xfId="6" applyFont="1" applyFill="1" applyBorder="1" applyAlignment="1">
      <alignment horizontal="center"/>
    </xf>
    <xf numFmtId="0" fontId="24" fillId="13" borderId="29" xfId="6" applyFont="1" applyFill="1" applyBorder="1" applyAlignment="1">
      <alignment horizontal="center"/>
    </xf>
    <xf numFmtId="0" fontId="24" fillId="13" borderId="30" xfId="6" applyFont="1" applyFill="1" applyBorder="1" applyAlignment="1">
      <alignment horizontal="center"/>
    </xf>
    <xf numFmtId="0" fontId="24" fillId="13" borderId="36" xfId="6" applyFont="1" applyFill="1" applyBorder="1" applyAlignment="1">
      <alignment horizontal="center"/>
    </xf>
  </cellXfs>
  <cellStyles count="19">
    <cellStyle name="=C:\WINNT\SYSTEM32\COMMAND.COM 2" xfId="4"/>
    <cellStyle name="=C:\WINNT\SYSTEM32\COMMAND.COM 2 2" xfId="8"/>
    <cellStyle name="Millares [0]" xfId="1" builtinId="6"/>
    <cellStyle name="Millares [0] 3" xfId="9"/>
    <cellStyle name="Millares 3 3 7" xfId="12"/>
    <cellStyle name="Millares 8" xfId="7"/>
    <cellStyle name="Moneda" xfId="3" builtinId="4"/>
    <cellStyle name="Moneda [0]" xfId="2" builtinId="7"/>
    <cellStyle name="Moneda 11 2" xfId="18"/>
    <cellStyle name="Normal" xfId="0" builtinId="0"/>
    <cellStyle name="Normal 15 8" xfId="13"/>
    <cellStyle name="Normal 16" xfId="14"/>
    <cellStyle name="Normal 2 2" xfId="6"/>
    <cellStyle name="Normal 2 2 2" xfId="11"/>
    <cellStyle name="Normal 3 10" xfId="15"/>
    <cellStyle name="Normal 3 2" xfId="5"/>
    <cellStyle name="Normal 4 2" xfId="10"/>
    <cellStyle name="Normal 44 4"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2"/>
  <sheetViews>
    <sheetView tabSelected="1" zoomScaleNormal="100" workbookViewId="0">
      <selection activeCell="A4" sqref="A4:F4"/>
    </sheetView>
  </sheetViews>
  <sheetFormatPr baseColWidth="10" defaultRowHeight="15" x14ac:dyDescent="0.25"/>
  <cols>
    <col min="1" max="1" width="11.42578125" style="280"/>
    <col min="2" max="2" width="68.42578125" style="280" customWidth="1"/>
    <col min="3" max="3" width="17.140625" style="280" customWidth="1"/>
    <col min="4" max="4" width="17.85546875" style="321" customWidth="1"/>
    <col min="5" max="5" width="19" style="280" customWidth="1"/>
    <col min="6" max="6" width="23.28515625" style="280" customWidth="1"/>
  </cols>
  <sheetData>
    <row r="1" spans="1:6" ht="18.75" x14ac:dyDescent="0.3">
      <c r="B1" s="281" t="s">
        <v>767</v>
      </c>
    </row>
    <row r="2" spans="1:6" ht="18.75" x14ac:dyDescent="0.3">
      <c r="B2" s="281"/>
    </row>
    <row r="3" spans="1:6" ht="18.75" x14ac:dyDescent="0.3">
      <c r="B3" s="281"/>
    </row>
    <row r="4" spans="1:6" ht="63.75" customHeight="1" x14ac:dyDescent="0.25">
      <c r="A4" s="329" t="s">
        <v>121</v>
      </c>
      <c r="B4" s="329"/>
      <c r="C4" s="329"/>
      <c r="D4" s="329"/>
      <c r="E4" s="329"/>
      <c r="F4" s="329"/>
    </row>
    <row r="5" spans="1:6" s="278" customFormat="1" ht="20.25" customHeight="1" x14ac:dyDescent="0.25">
      <c r="A5" s="282"/>
      <c r="B5" s="282"/>
      <c r="C5" s="282"/>
      <c r="D5" s="306"/>
      <c r="E5" s="282"/>
      <c r="F5" s="282"/>
    </row>
    <row r="6" spans="1:6" s="279" customFormat="1" ht="20.25" customHeight="1" x14ac:dyDescent="0.25">
      <c r="A6" s="283" t="s">
        <v>660</v>
      </c>
      <c r="B6" s="283" t="s">
        <v>661</v>
      </c>
      <c r="C6" s="284" t="s">
        <v>2</v>
      </c>
      <c r="D6" s="284"/>
      <c r="E6" s="283"/>
      <c r="F6" s="283"/>
    </row>
    <row r="7" spans="1:6" s="279" customFormat="1" ht="20.25" customHeight="1" x14ac:dyDescent="0.25">
      <c r="A7" s="285"/>
      <c r="B7" s="285"/>
      <c r="C7" s="286"/>
      <c r="D7" s="286"/>
      <c r="E7" s="285"/>
      <c r="F7" s="287"/>
    </row>
    <row r="8" spans="1:6" s="279" customFormat="1" ht="20.25" customHeight="1" x14ac:dyDescent="0.25">
      <c r="A8" s="288" t="s">
        <v>662</v>
      </c>
      <c r="B8" s="288" t="s">
        <v>663</v>
      </c>
      <c r="C8" s="289" t="s">
        <v>2</v>
      </c>
      <c r="D8" s="289" t="s">
        <v>122</v>
      </c>
      <c r="E8" s="316" t="s">
        <v>754</v>
      </c>
      <c r="F8" s="316" t="s">
        <v>755</v>
      </c>
    </row>
    <row r="9" spans="1:6" s="279" customFormat="1" ht="20.25" customHeight="1" x14ac:dyDescent="0.25">
      <c r="A9" s="290" t="s">
        <v>664</v>
      </c>
      <c r="B9" s="294" t="s">
        <v>753</v>
      </c>
      <c r="C9" s="291" t="s">
        <v>100</v>
      </c>
      <c r="D9" s="291">
        <v>7</v>
      </c>
      <c r="E9" s="292"/>
      <c r="F9" s="293">
        <f>D9*E9</f>
        <v>0</v>
      </c>
    </row>
    <row r="10" spans="1:6" s="279" customFormat="1" ht="20.25" customHeight="1" x14ac:dyDescent="0.25">
      <c r="A10" s="290" t="s">
        <v>665</v>
      </c>
      <c r="B10" s="294" t="s">
        <v>735</v>
      </c>
      <c r="C10" s="291" t="s">
        <v>100</v>
      </c>
      <c r="D10" s="291">
        <v>7</v>
      </c>
      <c r="E10" s="292"/>
      <c r="F10" s="293">
        <f t="shared" ref="F10:F15" si="0">D10*E10</f>
        <v>0</v>
      </c>
    </row>
    <row r="11" spans="1:6" s="279" customFormat="1" ht="20.25" customHeight="1" x14ac:dyDescent="0.25">
      <c r="A11" s="294" t="s">
        <v>666</v>
      </c>
      <c r="B11" s="294" t="s">
        <v>751</v>
      </c>
      <c r="C11" s="308" t="s">
        <v>100</v>
      </c>
      <c r="D11" s="291">
        <v>6</v>
      </c>
      <c r="E11" s="292"/>
      <c r="F11" s="293">
        <f t="shared" si="0"/>
        <v>0</v>
      </c>
    </row>
    <row r="12" spans="1:6" s="279" customFormat="1" ht="20.25" customHeight="1" x14ac:dyDescent="0.25">
      <c r="A12" s="294" t="s">
        <v>668</v>
      </c>
      <c r="B12" s="294" t="s">
        <v>752</v>
      </c>
      <c r="C12" s="308" t="s">
        <v>100</v>
      </c>
      <c r="D12" s="291">
        <v>6</v>
      </c>
      <c r="E12" s="292"/>
      <c r="F12" s="293">
        <f t="shared" si="0"/>
        <v>0</v>
      </c>
    </row>
    <row r="13" spans="1:6" s="279" customFormat="1" ht="20.25" customHeight="1" x14ac:dyDescent="0.25">
      <c r="A13" s="290" t="s">
        <v>669</v>
      </c>
      <c r="B13" s="290" t="s">
        <v>667</v>
      </c>
      <c r="C13" s="291" t="s">
        <v>100</v>
      </c>
      <c r="D13" s="291">
        <v>6</v>
      </c>
      <c r="E13" s="292"/>
      <c r="F13" s="293">
        <f t="shared" si="0"/>
        <v>0</v>
      </c>
    </row>
    <row r="14" spans="1:6" s="279" customFormat="1" ht="20.25" customHeight="1" x14ac:dyDescent="0.25">
      <c r="A14" s="290" t="s">
        <v>738</v>
      </c>
      <c r="B14" s="294" t="s">
        <v>736</v>
      </c>
      <c r="C14" s="308" t="s">
        <v>100</v>
      </c>
      <c r="D14" s="291">
        <v>6</v>
      </c>
      <c r="E14" s="292"/>
      <c r="F14" s="293">
        <f t="shared" si="0"/>
        <v>0</v>
      </c>
    </row>
    <row r="15" spans="1:6" s="279" customFormat="1" ht="20.25" customHeight="1" x14ac:dyDescent="0.25">
      <c r="A15" s="294" t="s">
        <v>739</v>
      </c>
      <c r="B15" s="294" t="s">
        <v>737</v>
      </c>
      <c r="C15" s="291" t="s">
        <v>100</v>
      </c>
      <c r="D15" s="291">
        <v>6</v>
      </c>
      <c r="E15" s="292"/>
      <c r="F15" s="293">
        <f t="shared" si="0"/>
        <v>0</v>
      </c>
    </row>
    <row r="16" spans="1:6" s="279" customFormat="1" ht="20.25" customHeight="1" x14ac:dyDescent="0.25">
      <c r="A16" s="288" t="s">
        <v>670</v>
      </c>
      <c r="B16" s="288" t="s">
        <v>671</v>
      </c>
      <c r="C16" s="289" t="s">
        <v>2</v>
      </c>
      <c r="D16" s="289"/>
      <c r="E16" s="288"/>
      <c r="F16" s="288"/>
    </row>
    <row r="17" spans="1:6" s="279" customFormat="1" ht="20.25" customHeight="1" x14ac:dyDescent="0.25">
      <c r="A17" s="290" t="s">
        <v>672</v>
      </c>
      <c r="B17" s="290" t="s">
        <v>673</v>
      </c>
      <c r="C17" s="291" t="s">
        <v>100</v>
      </c>
      <c r="D17" s="315">
        <v>7</v>
      </c>
      <c r="E17" s="292"/>
      <c r="F17" s="293">
        <f>D17*E17</f>
        <v>0</v>
      </c>
    </row>
    <row r="18" spans="1:6" s="279" customFormat="1" ht="20.25" customHeight="1" x14ac:dyDescent="0.25">
      <c r="A18" s="290" t="s">
        <v>674</v>
      </c>
      <c r="B18" s="290" t="s">
        <v>675</v>
      </c>
      <c r="C18" s="291" t="s">
        <v>100</v>
      </c>
      <c r="D18" s="315">
        <v>6</v>
      </c>
      <c r="E18" s="292"/>
      <c r="F18" s="293">
        <f t="shared" ref="F18:F22" si="1">D18*E18</f>
        <v>0</v>
      </c>
    </row>
    <row r="19" spans="1:6" s="279" customFormat="1" ht="20.25" customHeight="1" x14ac:dyDescent="0.25">
      <c r="A19" s="290" t="s">
        <v>676</v>
      </c>
      <c r="B19" s="290" t="s">
        <v>677</v>
      </c>
      <c r="C19" s="291" t="s">
        <v>100</v>
      </c>
      <c r="D19" s="315">
        <v>6</v>
      </c>
      <c r="E19" s="292"/>
      <c r="F19" s="293">
        <f t="shared" si="1"/>
        <v>0</v>
      </c>
    </row>
    <row r="20" spans="1:6" s="279" customFormat="1" ht="20.25" customHeight="1" x14ac:dyDescent="0.25">
      <c r="A20" s="290" t="s">
        <v>678</v>
      </c>
      <c r="B20" s="290" t="s">
        <v>679</v>
      </c>
      <c r="C20" s="291" t="s">
        <v>100</v>
      </c>
      <c r="D20" s="315">
        <v>12</v>
      </c>
      <c r="E20" s="292"/>
      <c r="F20" s="293">
        <f t="shared" si="1"/>
        <v>0</v>
      </c>
    </row>
    <row r="21" spans="1:6" s="279" customFormat="1" ht="20.25" customHeight="1" x14ac:dyDescent="0.25">
      <c r="A21" s="290" t="s">
        <v>680</v>
      </c>
      <c r="B21" s="290" t="s">
        <v>681</v>
      </c>
      <c r="C21" s="291" t="s">
        <v>100</v>
      </c>
      <c r="D21" s="315">
        <v>6</v>
      </c>
      <c r="E21" s="292"/>
      <c r="F21" s="293">
        <f t="shared" si="1"/>
        <v>0</v>
      </c>
    </row>
    <row r="22" spans="1:6" s="279" customFormat="1" ht="20.25" customHeight="1" x14ac:dyDescent="0.25">
      <c r="A22" s="290" t="s">
        <v>682</v>
      </c>
      <c r="B22" s="294" t="s">
        <v>757</v>
      </c>
      <c r="C22" s="291" t="s">
        <v>108</v>
      </c>
      <c r="D22" s="315">
        <v>1</v>
      </c>
      <c r="E22" s="292"/>
      <c r="F22" s="293">
        <f t="shared" si="1"/>
        <v>0</v>
      </c>
    </row>
    <row r="23" spans="1:6" s="279" customFormat="1" ht="20.25" customHeight="1" x14ac:dyDescent="0.25">
      <c r="A23" s="288" t="s">
        <v>683</v>
      </c>
      <c r="B23" s="288" t="s">
        <v>684</v>
      </c>
      <c r="C23" s="289" t="s">
        <v>2</v>
      </c>
      <c r="D23" s="289"/>
      <c r="E23" s="288"/>
      <c r="F23" s="288"/>
    </row>
    <row r="24" spans="1:6" s="279" customFormat="1" ht="20.25" customHeight="1" x14ac:dyDescent="0.25">
      <c r="A24" s="290" t="s">
        <v>685</v>
      </c>
      <c r="B24" s="290" t="s">
        <v>686</v>
      </c>
      <c r="C24" s="291" t="s">
        <v>100</v>
      </c>
      <c r="D24" s="291">
        <v>7</v>
      </c>
      <c r="E24" s="293"/>
      <c r="F24" s="293">
        <f>D24*E24</f>
        <v>0</v>
      </c>
    </row>
    <row r="25" spans="1:6" s="279" customFormat="1" ht="20.25" customHeight="1" x14ac:dyDescent="0.25">
      <c r="A25" s="288" t="s">
        <v>687</v>
      </c>
      <c r="B25" s="288" t="s">
        <v>688</v>
      </c>
      <c r="C25" s="289" t="s">
        <v>2</v>
      </c>
      <c r="D25" s="289"/>
      <c r="E25" s="288"/>
      <c r="F25" s="288"/>
    </row>
    <row r="26" spans="1:6" s="279" customFormat="1" ht="20.25" customHeight="1" x14ac:dyDescent="0.25">
      <c r="A26" s="290" t="s">
        <v>689</v>
      </c>
      <c r="B26" s="290" t="s">
        <v>690</v>
      </c>
      <c r="C26" s="291" t="s">
        <v>100</v>
      </c>
      <c r="D26" s="291">
        <v>5</v>
      </c>
      <c r="E26" s="293"/>
      <c r="F26" s="293">
        <f>D26*E26</f>
        <v>0</v>
      </c>
    </row>
    <row r="27" spans="1:6" s="279" customFormat="1" ht="20.25" customHeight="1" x14ac:dyDescent="0.25">
      <c r="A27" s="290" t="s">
        <v>691</v>
      </c>
      <c r="B27" s="290" t="s">
        <v>692</v>
      </c>
      <c r="C27" s="291" t="s">
        <v>100</v>
      </c>
      <c r="D27" s="291">
        <v>4</v>
      </c>
      <c r="E27" s="293"/>
      <c r="F27" s="293">
        <f>D27*E27</f>
        <v>0</v>
      </c>
    </row>
    <row r="28" spans="1:6" s="279" customFormat="1" ht="20.25" customHeight="1" x14ac:dyDescent="0.25">
      <c r="A28" s="288" t="s">
        <v>693</v>
      </c>
      <c r="B28" s="288" t="s">
        <v>694</v>
      </c>
      <c r="C28" s="289" t="s">
        <v>2</v>
      </c>
      <c r="D28" s="289"/>
      <c r="E28" s="288"/>
      <c r="F28" s="288"/>
    </row>
    <row r="29" spans="1:6" s="279" customFormat="1" ht="20.25" customHeight="1" x14ac:dyDescent="0.25">
      <c r="A29" s="290" t="s">
        <v>695</v>
      </c>
      <c r="B29" s="290" t="s">
        <v>696</v>
      </c>
      <c r="C29" s="291" t="s">
        <v>100</v>
      </c>
      <c r="D29" s="291">
        <v>6</v>
      </c>
      <c r="E29" s="293"/>
      <c r="F29" s="293">
        <f>D29*E29</f>
        <v>0</v>
      </c>
    </row>
    <row r="30" spans="1:6" s="279" customFormat="1" ht="20.25" customHeight="1" x14ac:dyDescent="0.25">
      <c r="A30" s="290" t="s">
        <v>697</v>
      </c>
      <c r="B30" s="290" t="s">
        <v>698</v>
      </c>
      <c r="C30" s="291" t="s">
        <v>100</v>
      </c>
      <c r="D30" s="291">
        <v>6</v>
      </c>
      <c r="E30" s="293"/>
      <c r="F30" s="293">
        <f t="shared" ref="F30:F38" si="2">D30*E30</f>
        <v>0</v>
      </c>
    </row>
    <row r="31" spans="1:6" s="279" customFormat="1" ht="20.25" customHeight="1" x14ac:dyDescent="0.25">
      <c r="A31" s="290" t="s">
        <v>699</v>
      </c>
      <c r="B31" s="290" t="s">
        <v>700</v>
      </c>
      <c r="C31" s="291" t="s">
        <v>100</v>
      </c>
      <c r="D31" s="291">
        <v>6</v>
      </c>
      <c r="E31" s="293"/>
      <c r="F31" s="293">
        <f t="shared" si="2"/>
        <v>0</v>
      </c>
    </row>
    <row r="32" spans="1:6" s="279" customFormat="1" ht="20.25" customHeight="1" x14ac:dyDescent="0.25">
      <c r="A32" s="290" t="s">
        <v>701</v>
      </c>
      <c r="B32" s="290" t="s">
        <v>702</v>
      </c>
      <c r="C32" s="291" t="s">
        <v>100</v>
      </c>
      <c r="D32" s="291">
        <v>2</v>
      </c>
      <c r="E32" s="293"/>
      <c r="F32" s="293">
        <f t="shared" si="2"/>
        <v>0</v>
      </c>
    </row>
    <row r="33" spans="1:6" s="279" customFormat="1" ht="20.25" customHeight="1" x14ac:dyDescent="0.25">
      <c r="A33" s="290" t="s">
        <v>703</v>
      </c>
      <c r="B33" s="290" t="s">
        <v>704</v>
      </c>
      <c r="C33" s="291" t="s">
        <v>100</v>
      </c>
      <c r="D33" s="291">
        <v>6</v>
      </c>
      <c r="E33" s="293"/>
      <c r="F33" s="293">
        <f t="shared" si="2"/>
        <v>0</v>
      </c>
    </row>
    <row r="34" spans="1:6" s="279" customFormat="1" ht="20.25" customHeight="1" x14ac:dyDescent="0.25">
      <c r="A34" s="290" t="s">
        <v>705</v>
      </c>
      <c r="B34" s="290" t="s">
        <v>706</v>
      </c>
      <c r="C34" s="291" t="s">
        <v>100</v>
      </c>
      <c r="D34" s="291">
        <v>6</v>
      </c>
      <c r="E34" s="293"/>
      <c r="F34" s="293">
        <f t="shared" si="2"/>
        <v>0</v>
      </c>
    </row>
    <row r="35" spans="1:6" s="279" customFormat="1" ht="20.25" customHeight="1" x14ac:dyDescent="0.25">
      <c r="A35" s="290" t="s">
        <v>707</v>
      </c>
      <c r="B35" s="290" t="s">
        <v>708</v>
      </c>
      <c r="C35" s="291" t="s">
        <v>2</v>
      </c>
      <c r="D35" s="291">
        <v>300</v>
      </c>
      <c r="E35" s="293"/>
      <c r="F35" s="293">
        <f t="shared" si="2"/>
        <v>0</v>
      </c>
    </row>
    <row r="36" spans="1:6" s="279" customFormat="1" ht="20.25" customHeight="1" x14ac:dyDescent="0.25">
      <c r="A36" s="290" t="s">
        <v>709</v>
      </c>
      <c r="B36" s="290" t="s">
        <v>710</v>
      </c>
      <c r="C36" s="291" t="s">
        <v>2</v>
      </c>
      <c r="D36" s="291">
        <v>150</v>
      </c>
      <c r="E36" s="293"/>
      <c r="F36" s="293">
        <f t="shared" si="2"/>
        <v>0</v>
      </c>
    </row>
    <row r="37" spans="1:6" s="279" customFormat="1" ht="20.25" customHeight="1" x14ac:dyDescent="0.25">
      <c r="A37" s="290" t="s">
        <v>711</v>
      </c>
      <c r="B37" s="290" t="s">
        <v>712</v>
      </c>
      <c r="C37" s="291" t="s">
        <v>2</v>
      </c>
      <c r="D37" s="291">
        <v>12</v>
      </c>
      <c r="E37" s="293"/>
      <c r="F37" s="293">
        <f t="shared" si="2"/>
        <v>0</v>
      </c>
    </row>
    <row r="38" spans="1:6" s="279" customFormat="1" ht="20.25" customHeight="1" x14ac:dyDescent="0.25">
      <c r="A38" s="290" t="s">
        <v>713</v>
      </c>
      <c r="B38" s="290" t="s">
        <v>714</v>
      </c>
      <c r="C38" s="291" t="s">
        <v>108</v>
      </c>
      <c r="D38" s="291">
        <v>1</v>
      </c>
      <c r="E38" s="293"/>
      <c r="F38" s="293">
        <f t="shared" si="2"/>
        <v>0</v>
      </c>
    </row>
    <row r="39" spans="1:6" s="279" customFormat="1" ht="20.25" customHeight="1" x14ac:dyDescent="0.25">
      <c r="A39" s="288" t="s">
        <v>715</v>
      </c>
      <c r="B39" s="288" t="s">
        <v>716</v>
      </c>
      <c r="C39" s="289" t="s">
        <v>2</v>
      </c>
      <c r="D39" s="289"/>
      <c r="E39" s="288"/>
      <c r="F39" s="288"/>
    </row>
    <row r="40" spans="1:6" s="279" customFormat="1" ht="20.25" customHeight="1" x14ac:dyDescent="0.25">
      <c r="A40" s="290" t="s">
        <v>717</v>
      </c>
      <c r="B40" s="290" t="s">
        <v>718</v>
      </c>
      <c r="C40" s="291" t="s">
        <v>108</v>
      </c>
      <c r="D40" s="291">
        <v>1</v>
      </c>
      <c r="E40" s="293"/>
      <c r="F40" s="293">
        <f>D40*E40</f>
        <v>0</v>
      </c>
    </row>
    <row r="41" spans="1:6" s="279" customFormat="1" ht="20.25" customHeight="1" x14ac:dyDescent="0.25">
      <c r="A41" s="288" t="s">
        <v>719</v>
      </c>
      <c r="B41" s="288" t="s">
        <v>720</v>
      </c>
      <c r="C41" s="289" t="s">
        <v>2</v>
      </c>
      <c r="D41" s="289"/>
      <c r="E41" s="288"/>
      <c r="F41" s="288"/>
    </row>
    <row r="42" spans="1:6" s="279" customFormat="1" ht="20.25" customHeight="1" x14ac:dyDescent="0.25">
      <c r="A42" s="290" t="s">
        <v>721</v>
      </c>
      <c r="B42" s="290" t="s">
        <v>722</v>
      </c>
      <c r="C42" s="291" t="s">
        <v>2</v>
      </c>
      <c r="D42" s="291">
        <v>1</v>
      </c>
      <c r="E42" s="293"/>
      <c r="F42" s="293">
        <f>D42*E42</f>
        <v>0</v>
      </c>
    </row>
    <row r="43" spans="1:6" s="279" customFormat="1" ht="20.25" customHeight="1" x14ac:dyDescent="0.25">
      <c r="A43" s="290" t="s">
        <v>723</v>
      </c>
      <c r="B43" s="290" t="s">
        <v>724</v>
      </c>
      <c r="C43" s="291" t="s">
        <v>2</v>
      </c>
      <c r="D43" s="291">
        <v>1</v>
      </c>
      <c r="E43" s="293"/>
      <c r="F43" s="293">
        <f t="shared" ref="F43:F44" si="3">D43*E43</f>
        <v>0</v>
      </c>
    </row>
    <row r="44" spans="1:6" s="279" customFormat="1" ht="20.25" customHeight="1" x14ac:dyDescent="0.25">
      <c r="A44" s="290" t="s">
        <v>725</v>
      </c>
      <c r="B44" s="290" t="s">
        <v>726</v>
      </c>
      <c r="C44" s="291" t="s">
        <v>2</v>
      </c>
      <c r="D44" s="291">
        <v>1</v>
      </c>
      <c r="E44" s="293"/>
      <c r="F44" s="293">
        <f t="shared" si="3"/>
        <v>0</v>
      </c>
    </row>
    <row r="45" spans="1:6" s="279" customFormat="1" ht="20.25" customHeight="1" x14ac:dyDescent="0.25">
      <c r="A45" s="288" t="s">
        <v>727</v>
      </c>
      <c r="B45" s="288" t="s">
        <v>728</v>
      </c>
      <c r="C45" s="289" t="s">
        <v>2</v>
      </c>
      <c r="D45" s="289"/>
      <c r="E45" s="288"/>
      <c r="F45" s="288"/>
    </row>
    <row r="46" spans="1:6" s="279" customFormat="1" ht="20.25" customHeight="1" x14ac:dyDescent="0.25">
      <c r="A46" s="295" t="s">
        <v>729</v>
      </c>
      <c r="B46" s="295" t="s">
        <v>730</v>
      </c>
      <c r="C46" s="296" t="s">
        <v>108</v>
      </c>
      <c r="D46" s="319">
        <f>2/1000</f>
        <v>2E-3</v>
      </c>
      <c r="E46" s="297"/>
      <c r="F46" s="297">
        <f>D46*E46</f>
        <v>0</v>
      </c>
    </row>
    <row r="47" spans="1:6" s="279" customFormat="1" ht="20.25" customHeight="1" x14ac:dyDescent="0.25">
      <c r="A47" s="295" t="s">
        <v>731</v>
      </c>
      <c r="B47" s="295" t="s">
        <v>732</v>
      </c>
      <c r="C47" s="296" t="s">
        <v>108</v>
      </c>
      <c r="D47" s="319">
        <f>5/100</f>
        <v>0.05</v>
      </c>
      <c r="E47" s="297"/>
      <c r="F47" s="297">
        <f t="shared" ref="F47:F49" si="4">D47*E47</f>
        <v>0</v>
      </c>
    </row>
    <row r="48" spans="1:6" s="279" customFormat="1" ht="17.25" customHeight="1" x14ac:dyDescent="0.25">
      <c r="A48" s="295" t="s">
        <v>733</v>
      </c>
      <c r="B48" s="295" t="s">
        <v>734</v>
      </c>
      <c r="C48" s="296" t="s">
        <v>108</v>
      </c>
      <c r="D48" s="319">
        <f>4/1000</f>
        <v>4.0000000000000001E-3</v>
      </c>
      <c r="E48" s="297"/>
      <c r="F48" s="297">
        <f t="shared" si="4"/>
        <v>0</v>
      </c>
    </row>
    <row r="49" spans="1:6" s="279" customFormat="1" x14ac:dyDescent="0.25">
      <c r="A49" s="317" t="s">
        <v>763</v>
      </c>
      <c r="B49" s="317" t="s">
        <v>760</v>
      </c>
      <c r="C49" s="318" t="s">
        <v>108</v>
      </c>
      <c r="D49" s="320">
        <v>1</v>
      </c>
      <c r="E49" s="298"/>
      <c r="F49" s="297">
        <f t="shared" si="4"/>
        <v>0</v>
      </c>
    </row>
    <row r="50" spans="1:6" s="5" customFormat="1" x14ac:dyDescent="0.25">
      <c r="A50" s="299" t="s">
        <v>0</v>
      </c>
      <c r="B50" s="300" t="s">
        <v>1</v>
      </c>
      <c r="C50" s="299" t="s">
        <v>2</v>
      </c>
      <c r="D50" s="322" t="s">
        <v>122</v>
      </c>
      <c r="E50" s="299" t="s">
        <v>756</v>
      </c>
      <c r="F50" s="299">
        <f>F51+F53+F56+F59+F63+F66+F68+F70</f>
        <v>0</v>
      </c>
    </row>
    <row r="51" spans="1:6" s="5" customFormat="1" x14ac:dyDescent="0.25">
      <c r="A51" s="289" t="s">
        <v>3</v>
      </c>
      <c r="B51" s="301" t="s">
        <v>4</v>
      </c>
      <c r="C51" s="289" t="s">
        <v>2</v>
      </c>
      <c r="D51" s="323"/>
      <c r="E51" s="289"/>
      <c r="F51" s="289">
        <f>+F52</f>
        <v>0</v>
      </c>
    </row>
    <row r="52" spans="1:6" s="5" customFormat="1" ht="60" x14ac:dyDescent="0.25">
      <c r="A52" s="291" t="s">
        <v>5</v>
      </c>
      <c r="B52" s="302" t="s">
        <v>627</v>
      </c>
      <c r="C52" s="291" t="s">
        <v>6</v>
      </c>
      <c r="D52" s="324">
        <v>20</v>
      </c>
      <c r="E52" s="303"/>
      <c r="F52" s="303">
        <f>+D52*E52</f>
        <v>0</v>
      </c>
    </row>
    <row r="53" spans="1:6" s="5" customFormat="1" x14ac:dyDescent="0.25">
      <c r="A53" s="289" t="s">
        <v>7</v>
      </c>
      <c r="B53" s="304" t="s">
        <v>8</v>
      </c>
      <c r="C53" s="289" t="s">
        <v>2</v>
      </c>
      <c r="D53" s="323"/>
      <c r="E53" s="289"/>
      <c r="F53" s="289">
        <f>+SUM(F54:F55)</f>
        <v>0</v>
      </c>
    </row>
    <row r="54" spans="1:6" s="5" customFormat="1" ht="101.25" customHeight="1" x14ac:dyDescent="0.25">
      <c r="A54" s="291" t="s">
        <v>9</v>
      </c>
      <c r="B54" s="302" t="s">
        <v>761</v>
      </c>
      <c r="C54" s="291" t="s">
        <v>10</v>
      </c>
      <c r="D54" s="324">
        <v>513</v>
      </c>
      <c r="E54" s="303"/>
      <c r="F54" s="303">
        <f t="shared" ref="F54:F55" si="5">+D54*E54</f>
        <v>0</v>
      </c>
    </row>
    <row r="55" spans="1:6" s="5" customFormat="1" ht="85.5" customHeight="1" x14ac:dyDescent="0.25">
      <c r="A55" s="308" t="s">
        <v>764</v>
      </c>
      <c r="B55" s="302" t="s">
        <v>740</v>
      </c>
      <c r="C55" s="291" t="s">
        <v>10</v>
      </c>
      <c r="D55" s="324">
        <v>1771</v>
      </c>
      <c r="E55" s="303"/>
      <c r="F55" s="303">
        <f t="shared" si="5"/>
        <v>0</v>
      </c>
    </row>
    <row r="56" spans="1:6" s="5" customFormat="1" x14ac:dyDescent="0.25">
      <c r="A56" s="289" t="s">
        <v>11</v>
      </c>
      <c r="B56" s="304" t="s">
        <v>12</v>
      </c>
      <c r="C56" s="289" t="s">
        <v>2</v>
      </c>
      <c r="D56" s="323"/>
      <c r="E56" s="289"/>
      <c r="F56" s="289">
        <f>+SUM(F57:F58)</f>
        <v>0</v>
      </c>
    </row>
    <row r="57" spans="1:6" s="5" customFormat="1" ht="82.5" customHeight="1" x14ac:dyDescent="0.25">
      <c r="A57" s="291" t="s">
        <v>13</v>
      </c>
      <c r="B57" s="302" t="s">
        <v>741</v>
      </c>
      <c r="C57" s="291" t="s">
        <v>14</v>
      </c>
      <c r="D57" s="325">
        <v>44713</v>
      </c>
      <c r="E57" s="303"/>
      <c r="F57" s="303">
        <f t="shared" ref="F57:F58" si="6">+D57*E57</f>
        <v>0</v>
      </c>
    </row>
    <row r="58" spans="1:6" s="5" customFormat="1" ht="69" customHeight="1" x14ac:dyDescent="0.25">
      <c r="A58" s="291" t="s">
        <v>15</v>
      </c>
      <c r="B58" s="302" t="s">
        <v>628</v>
      </c>
      <c r="C58" s="291" t="s">
        <v>2</v>
      </c>
      <c r="D58" s="324">
        <v>168</v>
      </c>
      <c r="E58" s="303"/>
      <c r="F58" s="303">
        <f t="shared" si="6"/>
        <v>0</v>
      </c>
    </row>
    <row r="59" spans="1:6" s="5" customFormat="1" x14ac:dyDescent="0.25">
      <c r="A59" s="289" t="s">
        <v>16</v>
      </c>
      <c r="B59" s="304" t="s">
        <v>17</v>
      </c>
      <c r="C59" s="289" t="s">
        <v>2</v>
      </c>
      <c r="D59" s="323"/>
      <c r="E59" s="289"/>
      <c r="F59" s="289">
        <f>+SUM(F60:F62)</f>
        <v>0</v>
      </c>
    </row>
    <row r="60" spans="1:6" s="5" customFormat="1" ht="111" customHeight="1" x14ac:dyDescent="0.25">
      <c r="A60" s="291" t="s">
        <v>18</v>
      </c>
      <c r="B60" s="302" t="s">
        <v>659</v>
      </c>
      <c r="C60" s="291" t="s">
        <v>10</v>
      </c>
      <c r="D60" s="324">
        <v>663</v>
      </c>
      <c r="E60" s="305"/>
      <c r="F60" s="303">
        <f t="shared" ref="F60:F62" si="7">+D60*E60</f>
        <v>0</v>
      </c>
    </row>
    <row r="61" spans="1:6" ht="99" customHeight="1" x14ac:dyDescent="0.25">
      <c r="A61" s="306" t="s">
        <v>19</v>
      </c>
      <c r="B61" s="307" t="s">
        <v>762</v>
      </c>
      <c r="C61" s="308" t="s">
        <v>10</v>
      </c>
      <c r="D61" s="326">
        <v>513</v>
      </c>
      <c r="E61" s="309"/>
      <c r="F61" s="309">
        <f t="shared" si="7"/>
        <v>0</v>
      </c>
    </row>
    <row r="62" spans="1:6" ht="155.25" customHeight="1" x14ac:dyDescent="0.25">
      <c r="A62" s="308" t="s">
        <v>20</v>
      </c>
      <c r="B62" s="302" t="s">
        <v>629</v>
      </c>
      <c r="C62" s="308" t="s">
        <v>21</v>
      </c>
      <c r="D62" s="326">
        <v>320</v>
      </c>
      <c r="E62" s="309"/>
      <c r="F62" s="309">
        <f t="shared" si="7"/>
        <v>0</v>
      </c>
    </row>
    <row r="63" spans="1:6" x14ac:dyDescent="0.25">
      <c r="A63" s="289" t="s">
        <v>22</v>
      </c>
      <c r="B63" s="304" t="s">
        <v>23</v>
      </c>
      <c r="C63" s="289" t="s">
        <v>2</v>
      </c>
      <c r="D63" s="323"/>
      <c r="E63" s="289"/>
      <c r="F63" s="289">
        <f>+SUM(F64:F65)</f>
        <v>0</v>
      </c>
    </row>
    <row r="64" spans="1:6" ht="60" x14ac:dyDescent="0.25">
      <c r="A64" s="308" t="s">
        <v>24</v>
      </c>
      <c r="B64" s="302" t="s">
        <v>742</v>
      </c>
      <c r="C64" s="308" t="s">
        <v>2</v>
      </c>
      <c r="D64" s="326">
        <v>1</v>
      </c>
      <c r="E64" s="309"/>
      <c r="F64" s="309">
        <f t="shared" ref="F64:F65" si="8">+D64*E64</f>
        <v>0</v>
      </c>
    </row>
    <row r="65" spans="1:6" ht="60" x14ac:dyDescent="0.25">
      <c r="A65" s="308" t="s">
        <v>25</v>
      </c>
      <c r="B65" s="302" t="s">
        <v>743</v>
      </c>
      <c r="C65" s="308" t="s">
        <v>2</v>
      </c>
      <c r="D65" s="326">
        <v>1</v>
      </c>
      <c r="E65" s="309"/>
      <c r="F65" s="309">
        <f t="shared" si="8"/>
        <v>0</v>
      </c>
    </row>
    <row r="66" spans="1:6" x14ac:dyDescent="0.25">
      <c r="A66" s="289" t="s">
        <v>26</v>
      </c>
      <c r="B66" s="304" t="s">
        <v>27</v>
      </c>
      <c r="C66" s="289" t="s">
        <v>2</v>
      </c>
      <c r="D66" s="323"/>
      <c r="E66" s="289"/>
      <c r="F66" s="289">
        <f>+F67</f>
        <v>0</v>
      </c>
    </row>
    <row r="67" spans="1:6" ht="60" x14ac:dyDescent="0.25">
      <c r="A67" s="308" t="s">
        <v>28</v>
      </c>
      <c r="B67" s="302" t="s">
        <v>744</v>
      </c>
      <c r="C67" s="308" t="s">
        <v>2</v>
      </c>
      <c r="D67" s="326">
        <v>1</v>
      </c>
      <c r="E67" s="309"/>
      <c r="F67" s="309">
        <f>+D67*E67</f>
        <v>0</v>
      </c>
    </row>
    <row r="68" spans="1:6" x14ac:dyDescent="0.25">
      <c r="A68" s="289" t="s">
        <v>29</v>
      </c>
      <c r="B68" s="304" t="s">
        <v>30</v>
      </c>
      <c r="C68" s="289" t="s">
        <v>2</v>
      </c>
      <c r="D68" s="323"/>
      <c r="E68" s="289"/>
      <c r="F68" s="289">
        <f>+SUM(F69:F69)</f>
        <v>0</v>
      </c>
    </row>
    <row r="69" spans="1:6" ht="60" x14ac:dyDescent="0.25">
      <c r="A69" s="308" t="s">
        <v>31</v>
      </c>
      <c r="B69" s="302" t="s">
        <v>630</v>
      </c>
      <c r="C69" s="308" t="s">
        <v>10</v>
      </c>
      <c r="D69" s="326">
        <v>1171</v>
      </c>
      <c r="E69" s="309"/>
      <c r="F69" s="309">
        <f>+D69*E69</f>
        <v>0</v>
      </c>
    </row>
    <row r="70" spans="1:6" x14ac:dyDescent="0.25">
      <c r="A70" s="289" t="s">
        <v>32</v>
      </c>
      <c r="B70" s="304" t="s">
        <v>33</v>
      </c>
      <c r="C70" s="289" t="s">
        <v>2</v>
      </c>
      <c r="D70" s="323"/>
      <c r="E70" s="289"/>
      <c r="F70" s="289">
        <f>+F71</f>
        <v>0</v>
      </c>
    </row>
    <row r="71" spans="1:6" x14ac:dyDescent="0.25">
      <c r="A71" s="308" t="s">
        <v>34</v>
      </c>
      <c r="B71" s="302" t="s">
        <v>35</v>
      </c>
      <c r="C71" s="308" t="s">
        <v>10</v>
      </c>
      <c r="D71" s="326">
        <v>3000</v>
      </c>
      <c r="E71" s="309"/>
      <c r="F71" s="309">
        <f>+D71*E71</f>
        <v>0</v>
      </c>
    </row>
    <row r="72" spans="1:6" x14ac:dyDescent="0.25">
      <c r="A72" s="286"/>
      <c r="B72" s="310"/>
      <c r="C72" s="286"/>
      <c r="D72" s="327"/>
      <c r="E72" s="286"/>
      <c r="F72" s="286"/>
    </row>
    <row r="73" spans="1:6" x14ac:dyDescent="0.25">
      <c r="A73" s="299" t="s">
        <v>36</v>
      </c>
      <c r="B73" s="300" t="s">
        <v>37</v>
      </c>
      <c r="C73" s="299" t="s">
        <v>2</v>
      </c>
      <c r="D73" s="322" t="s">
        <v>122</v>
      </c>
      <c r="E73" s="299" t="s">
        <v>756</v>
      </c>
      <c r="F73" s="299">
        <f>F74+F76+F86+F88+F92+F94+F100+F102+F105+F109+F112+F114+F118+F120+F122</f>
        <v>0</v>
      </c>
    </row>
    <row r="74" spans="1:6" x14ac:dyDescent="0.25">
      <c r="A74" s="289" t="s">
        <v>38</v>
      </c>
      <c r="B74" s="304" t="s">
        <v>4</v>
      </c>
      <c r="C74" s="289" t="s">
        <v>2</v>
      </c>
      <c r="D74" s="323"/>
      <c r="E74" s="289"/>
      <c r="F74" s="289">
        <f>+F75</f>
        <v>0</v>
      </c>
    </row>
    <row r="75" spans="1:6" ht="60" x14ac:dyDescent="0.25">
      <c r="A75" s="308" t="s">
        <v>39</v>
      </c>
      <c r="B75" s="302" t="s">
        <v>631</v>
      </c>
      <c r="C75" s="308" t="s">
        <v>6</v>
      </c>
      <c r="D75" s="326">
        <v>50</v>
      </c>
      <c r="E75" s="309"/>
      <c r="F75" s="309">
        <f>+D75*E75</f>
        <v>0</v>
      </c>
    </row>
    <row r="76" spans="1:6" x14ac:dyDescent="0.25">
      <c r="A76" s="289" t="s">
        <v>40</v>
      </c>
      <c r="B76" s="304" t="s">
        <v>8</v>
      </c>
      <c r="C76" s="289" t="s">
        <v>2</v>
      </c>
      <c r="D76" s="323"/>
      <c r="E76" s="289"/>
      <c r="F76" s="289">
        <f>+SUM(F77:F85)</f>
        <v>0</v>
      </c>
    </row>
    <row r="77" spans="1:6" ht="75" x14ac:dyDescent="0.25">
      <c r="A77" s="308" t="s">
        <v>41</v>
      </c>
      <c r="B77" s="302" t="s">
        <v>632</v>
      </c>
      <c r="C77" s="308" t="s">
        <v>10</v>
      </c>
      <c r="D77" s="326">
        <v>2700</v>
      </c>
      <c r="E77" s="309"/>
      <c r="F77" s="309">
        <f t="shared" ref="F77:F85" si="9">+D77*E77</f>
        <v>0</v>
      </c>
    </row>
    <row r="78" spans="1:6" ht="75" x14ac:dyDescent="0.25">
      <c r="A78" s="308" t="s">
        <v>42</v>
      </c>
      <c r="B78" s="302" t="s">
        <v>633</v>
      </c>
      <c r="C78" s="308" t="s">
        <v>2</v>
      </c>
      <c r="D78" s="326">
        <v>3</v>
      </c>
      <c r="E78" s="309"/>
      <c r="F78" s="309">
        <f t="shared" si="9"/>
        <v>0</v>
      </c>
    </row>
    <row r="79" spans="1:6" ht="75" x14ac:dyDescent="0.25">
      <c r="A79" s="308" t="s">
        <v>43</v>
      </c>
      <c r="B79" s="302" t="s">
        <v>634</v>
      </c>
      <c r="C79" s="308" t="s">
        <v>10</v>
      </c>
      <c r="D79" s="326">
        <v>195</v>
      </c>
      <c r="E79" s="309"/>
      <c r="F79" s="309">
        <f t="shared" si="9"/>
        <v>0</v>
      </c>
    </row>
    <row r="80" spans="1:6" ht="80.25" customHeight="1" x14ac:dyDescent="0.25">
      <c r="A80" s="308" t="s">
        <v>44</v>
      </c>
      <c r="B80" s="302" t="s">
        <v>635</v>
      </c>
      <c r="C80" s="308" t="s">
        <v>10</v>
      </c>
      <c r="D80" s="326">
        <v>357.66</v>
      </c>
      <c r="E80" s="309"/>
      <c r="F80" s="309">
        <f t="shared" si="9"/>
        <v>0</v>
      </c>
    </row>
    <row r="81" spans="1:6" ht="83.25" customHeight="1" x14ac:dyDescent="0.25">
      <c r="A81" s="308" t="s">
        <v>45</v>
      </c>
      <c r="B81" s="302" t="s">
        <v>636</v>
      </c>
      <c r="C81" s="308" t="s">
        <v>10</v>
      </c>
      <c r="D81" s="326">
        <v>25.1</v>
      </c>
      <c r="E81" s="309"/>
      <c r="F81" s="309">
        <f t="shared" si="9"/>
        <v>0</v>
      </c>
    </row>
    <row r="82" spans="1:6" ht="75" x14ac:dyDescent="0.25">
      <c r="A82" s="308" t="s">
        <v>46</v>
      </c>
      <c r="B82" s="302" t="s">
        <v>637</v>
      </c>
      <c r="C82" s="308" t="s">
        <v>10</v>
      </c>
      <c r="D82" s="326">
        <v>350</v>
      </c>
      <c r="E82" s="309"/>
      <c r="F82" s="309">
        <f t="shared" si="9"/>
        <v>0</v>
      </c>
    </row>
    <row r="83" spans="1:6" ht="60" x14ac:dyDescent="0.25">
      <c r="A83" s="308" t="s">
        <v>47</v>
      </c>
      <c r="B83" s="302" t="s">
        <v>638</v>
      </c>
      <c r="C83" s="308" t="s">
        <v>10</v>
      </c>
      <c r="D83" s="326">
        <v>100.54</v>
      </c>
      <c r="E83" s="309"/>
      <c r="F83" s="309">
        <f t="shared" si="9"/>
        <v>0</v>
      </c>
    </row>
    <row r="84" spans="1:6" ht="60" x14ac:dyDescent="0.25">
      <c r="A84" s="308" t="s">
        <v>48</v>
      </c>
      <c r="B84" s="302" t="s">
        <v>639</v>
      </c>
      <c r="C84" s="308" t="s">
        <v>49</v>
      </c>
      <c r="D84" s="326">
        <v>200</v>
      </c>
      <c r="E84" s="309"/>
      <c r="F84" s="309">
        <f t="shared" si="9"/>
        <v>0</v>
      </c>
    </row>
    <row r="85" spans="1:6" ht="53.25" customHeight="1" x14ac:dyDescent="0.25">
      <c r="A85" s="308" t="s">
        <v>765</v>
      </c>
      <c r="B85" s="302" t="s">
        <v>640</v>
      </c>
      <c r="C85" s="308" t="s">
        <v>50</v>
      </c>
      <c r="D85" s="326">
        <v>-1</v>
      </c>
      <c r="E85" s="309"/>
      <c r="F85" s="309">
        <f t="shared" si="9"/>
        <v>0</v>
      </c>
    </row>
    <row r="86" spans="1:6" x14ac:dyDescent="0.25">
      <c r="A86" s="289" t="s">
        <v>51</v>
      </c>
      <c r="B86" s="304" t="s">
        <v>52</v>
      </c>
      <c r="C86" s="289" t="s">
        <v>2</v>
      </c>
      <c r="D86" s="323"/>
      <c r="E86" s="289"/>
      <c r="F86" s="289">
        <f>+F87</f>
        <v>0</v>
      </c>
    </row>
    <row r="87" spans="1:6" ht="90" x14ac:dyDescent="0.25">
      <c r="A87" s="308" t="s">
        <v>53</v>
      </c>
      <c r="B87" s="302" t="s">
        <v>641</v>
      </c>
      <c r="C87" s="308" t="s">
        <v>10</v>
      </c>
      <c r="D87" s="326">
        <v>750</v>
      </c>
      <c r="E87" s="309"/>
      <c r="F87" s="309">
        <f>+D87*E87</f>
        <v>0</v>
      </c>
    </row>
    <row r="88" spans="1:6" x14ac:dyDescent="0.25">
      <c r="A88" s="289" t="s">
        <v>54</v>
      </c>
      <c r="B88" s="304" t="s">
        <v>55</v>
      </c>
      <c r="C88" s="289" t="s">
        <v>2</v>
      </c>
      <c r="D88" s="323"/>
      <c r="E88" s="289"/>
      <c r="F88" s="289">
        <f>+SUM(F89:F91)</f>
        <v>0</v>
      </c>
    </row>
    <row r="89" spans="1:6" ht="60" x14ac:dyDescent="0.25">
      <c r="A89" s="308" t="s">
        <v>56</v>
      </c>
      <c r="B89" s="302" t="s">
        <v>642</v>
      </c>
      <c r="C89" s="308" t="s">
        <v>2</v>
      </c>
      <c r="D89" s="326">
        <v>11</v>
      </c>
      <c r="E89" s="309"/>
      <c r="F89" s="309">
        <f t="shared" ref="F89:F123" si="10">+D89*E89</f>
        <v>0</v>
      </c>
    </row>
    <row r="90" spans="1:6" ht="68.25" customHeight="1" x14ac:dyDescent="0.25">
      <c r="A90" s="308" t="s">
        <v>57</v>
      </c>
      <c r="B90" s="302" t="s">
        <v>643</v>
      </c>
      <c r="C90" s="308" t="s">
        <v>14</v>
      </c>
      <c r="D90" s="326">
        <v>99167</v>
      </c>
      <c r="E90" s="309"/>
      <c r="F90" s="309">
        <f>+D90*E90</f>
        <v>0</v>
      </c>
    </row>
    <row r="91" spans="1:6" ht="69" customHeight="1" x14ac:dyDescent="0.25">
      <c r="A91" s="308" t="s">
        <v>57</v>
      </c>
      <c r="B91" s="302" t="s">
        <v>644</v>
      </c>
      <c r="C91" s="308" t="s">
        <v>14</v>
      </c>
      <c r="D91" s="326">
        <v>44000</v>
      </c>
      <c r="E91" s="309"/>
      <c r="F91" s="309">
        <f>+D91*E91</f>
        <v>0</v>
      </c>
    </row>
    <row r="92" spans="1:6" x14ac:dyDescent="0.25">
      <c r="A92" s="289" t="s">
        <v>58</v>
      </c>
      <c r="B92" s="304" t="s">
        <v>59</v>
      </c>
      <c r="C92" s="289" t="s">
        <v>2</v>
      </c>
      <c r="D92" s="323"/>
      <c r="E92" s="289"/>
      <c r="F92" s="289">
        <f>+F93</f>
        <v>0</v>
      </c>
    </row>
    <row r="93" spans="1:6" ht="60" x14ac:dyDescent="0.25">
      <c r="A93" s="308" t="s">
        <v>60</v>
      </c>
      <c r="B93" s="302" t="s">
        <v>645</v>
      </c>
      <c r="C93" s="308" t="s">
        <v>10</v>
      </c>
      <c r="D93" s="326">
        <v>242.37</v>
      </c>
      <c r="E93" s="309"/>
      <c r="F93" s="309">
        <f t="shared" si="10"/>
        <v>0</v>
      </c>
    </row>
    <row r="94" spans="1:6" x14ac:dyDescent="0.25">
      <c r="A94" s="289" t="s">
        <v>61</v>
      </c>
      <c r="B94" s="304" t="s">
        <v>17</v>
      </c>
      <c r="C94" s="289" t="s">
        <v>2</v>
      </c>
      <c r="D94" s="323"/>
      <c r="E94" s="289"/>
      <c r="F94" s="289">
        <f>+SUM(F95:F99)</f>
        <v>0</v>
      </c>
    </row>
    <row r="95" spans="1:6" ht="114" customHeight="1" x14ac:dyDescent="0.25">
      <c r="A95" s="308" t="s">
        <v>62</v>
      </c>
      <c r="B95" s="302" t="s">
        <v>745</v>
      </c>
      <c r="C95" s="308" t="s">
        <v>10</v>
      </c>
      <c r="D95" s="326">
        <v>3200</v>
      </c>
      <c r="E95" s="311"/>
      <c r="F95" s="309">
        <f t="shared" si="10"/>
        <v>0</v>
      </c>
    </row>
    <row r="96" spans="1:6" ht="127.5" customHeight="1" x14ac:dyDescent="0.25">
      <c r="A96" s="308" t="s">
        <v>63</v>
      </c>
      <c r="B96" s="302" t="s">
        <v>646</v>
      </c>
      <c r="C96" s="308" t="s">
        <v>21</v>
      </c>
      <c r="D96" s="326">
        <v>107.72</v>
      </c>
      <c r="E96" s="309"/>
      <c r="F96" s="309">
        <f t="shared" si="10"/>
        <v>0</v>
      </c>
    </row>
    <row r="97" spans="1:6" ht="131.25" customHeight="1" x14ac:dyDescent="0.25">
      <c r="A97" s="308" t="s">
        <v>64</v>
      </c>
      <c r="B97" s="302" t="s">
        <v>647</v>
      </c>
      <c r="C97" s="308" t="s">
        <v>2</v>
      </c>
      <c r="D97" s="326">
        <v>19</v>
      </c>
      <c r="E97" s="309"/>
      <c r="F97" s="309">
        <f t="shared" si="10"/>
        <v>0</v>
      </c>
    </row>
    <row r="98" spans="1:6" ht="97.5" customHeight="1" x14ac:dyDescent="0.25">
      <c r="A98" s="306" t="s">
        <v>65</v>
      </c>
      <c r="B98" s="307" t="s">
        <v>746</v>
      </c>
      <c r="C98" s="308" t="s">
        <v>10</v>
      </c>
      <c r="D98" s="326">
        <v>456</v>
      </c>
      <c r="E98" s="309"/>
      <c r="F98" s="309">
        <f t="shared" si="10"/>
        <v>0</v>
      </c>
    </row>
    <row r="99" spans="1:6" ht="156.75" customHeight="1" x14ac:dyDescent="0.25">
      <c r="A99" s="308" t="s">
        <v>66</v>
      </c>
      <c r="B99" s="302" t="s">
        <v>648</v>
      </c>
      <c r="C99" s="308" t="s">
        <v>21</v>
      </c>
      <c r="D99" s="326">
        <v>250</v>
      </c>
      <c r="E99" s="309"/>
      <c r="F99" s="309">
        <f t="shared" si="10"/>
        <v>0</v>
      </c>
    </row>
    <row r="100" spans="1:6" x14ac:dyDescent="0.25">
      <c r="A100" s="289" t="s">
        <v>67</v>
      </c>
      <c r="B100" s="304" t="s">
        <v>68</v>
      </c>
      <c r="C100" s="289" t="s">
        <v>2</v>
      </c>
      <c r="D100" s="323"/>
      <c r="E100" s="289"/>
      <c r="F100" s="289">
        <f>+F101</f>
        <v>0</v>
      </c>
    </row>
    <row r="101" spans="1:6" ht="80.25" customHeight="1" x14ac:dyDescent="0.25">
      <c r="A101" s="308" t="s">
        <v>69</v>
      </c>
      <c r="B101" s="302" t="s">
        <v>649</v>
      </c>
      <c r="C101" s="308" t="s">
        <v>10</v>
      </c>
      <c r="D101" s="326">
        <v>486</v>
      </c>
      <c r="E101" s="309"/>
      <c r="F101" s="309">
        <f t="shared" si="10"/>
        <v>0</v>
      </c>
    </row>
    <row r="102" spans="1:6" x14ac:dyDescent="0.25">
      <c r="A102" s="289" t="s">
        <v>70</v>
      </c>
      <c r="B102" s="304" t="s">
        <v>71</v>
      </c>
      <c r="C102" s="289" t="s">
        <v>2</v>
      </c>
      <c r="D102" s="323"/>
      <c r="E102" s="289"/>
      <c r="F102" s="289">
        <f>+SUM(F103:F104)</f>
        <v>0</v>
      </c>
    </row>
    <row r="103" spans="1:6" ht="105" x14ac:dyDescent="0.25">
      <c r="A103" s="308" t="s">
        <v>72</v>
      </c>
      <c r="B103" s="302" t="s">
        <v>650</v>
      </c>
      <c r="C103" s="308" t="s">
        <v>10</v>
      </c>
      <c r="D103" s="328">
        <v>1922</v>
      </c>
      <c r="E103" s="309"/>
      <c r="F103" s="309">
        <f t="shared" si="10"/>
        <v>0</v>
      </c>
    </row>
    <row r="104" spans="1:6" ht="45" x14ac:dyDescent="0.25">
      <c r="A104" s="308" t="s">
        <v>73</v>
      </c>
      <c r="B104" s="302" t="s">
        <v>651</v>
      </c>
      <c r="C104" s="308" t="s">
        <v>10</v>
      </c>
      <c r="D104" s="326">
        <v>500</v>
      </c>
      <c r="E104" s="309"/>
      <c r="F104" s="309">
        <f t="shared" si="10"/>
        <v>0</v>
      </c>
    </row>
    <row r="105" spans="1:6" x14ac:dyDescent="0.25">
      <c r="A105" s="289" t="s">
        <v>74</v>
      </c>
      <c r="B105" s="304" t="s">
        <v>23</v>
      </c>
      <c r="C105" s="289" t="s">
        <v>2</v>
      </c>
      <c r="D105" s="323"/>
      <c r="E105" s="289"/>
      <c r="F105" s="289">
        <f>+SUM(F106:F108)</f>
        <v>0</v>
      </c>
    </row>
    <row r="106" spans="1:6" ht="75" x14ac:dyDescent="0.25">
      <c r="A106" s="308" t="s">
        <v>75</v>
      </c>
      <c r="B106" s="302" t="s">
        <v>652</v>
      </c>
      <c r="C106" s="308" t="s">
        <v>2</v>
      </c>
      <c r="D106" s="326">
        <v>1</v>
      </c>
      <c r="E106" s="309"/>
      <c r="F106" s="309">
        <f t="shared" si="10"/>
        <v>0</v>
      </c>
    </row>
    <row r="107" spans="1:6" ht="75" x14ac:dyDescent="0.25">
      <c r="A107" s="308" t="s">
        <v>76</v>
      </c>
      <c r="B107" s="302" t="s">
        <v>653</v>
      </c>
      <c r="C107" s="308" t="s">
        <v>2</v>
      </c>
      <c r="D107" s="326">
        <v>1</v>
      </c>
      <c r="E107" s="309"/>
      <c r="F107" s="309">
        <f t="shared" si="10"/>
        <v>0</v>
      </c>
    </row>
    <row r="108" spans="1:6" ht="75" x14ac:dyDescent="0.25">
      <c r="A108" s="308" t="s">
        <v>77</v>
      </c>
      <c r="B108" s="302" t="s">
        <v>654</v>
      </c>
      <c r="C108" s="308" t="s">
        <v>2</v>
      </c>
      <c r="D108" s="326">
        <v>1</v>
      </c>
      <c r="E108" s="309"/>
      <c r="F108" s="309">
        <f t="shared" si="10"/>
        <v>0</v>
      </c>
    </row>
    <row r="109" spans="1:6" x14ac:dyDescent="0.25">
      <c r="A109" s="289" t="s">
        <v>78</v>
      </c>
      <c r="B109" s="304" t="s">
        <v>27</v>
      </c>
      <c r="C109" s="289" t="s">
        <v>2</v>
      </c>
      <c r="D109" s="323"/>
      <c r="E109" s="289"/>
      <c r="F109" s="289">
        <f>+SUM(F110:F111)</f>
        <v>0</v>
      </c>
    </row>
    <row r="110" spans="1:6" ht="75" x14ac:dyDescent="0.25">
      <c r="A110" s="308" t="s">
        <v>79</v>
      </c>
      <c r="B110" s="302" t="s">
        <v>655</v>
      </c>
      <c r="C110" s="308" t="s">
        <v>2</v>
      </c>
      <c r="D110" s="326">
        <v>1</v>
      </c>
      <c r="E110" s="309"/>
      <c r="F110" s="309">
        <f t="shared" si="10"/>
        <v>0</v>
      </c>
    </row>
    <row r="111" spans="1:6" ht="40.5" customHeight="1" x14ac:dyDescent="0.25">
      <c r="A111" s="308" t="s">
        <v>80</v>
      </c>
      <c r="B111" s="307" t="s">
        <v>658</v>
      </c>
      <c r="C111" s="308" t="s">
        <v>2</v>
      </c>
      <c r="D111" s="326">
        <v>1</v>
      </c>
      <c r="E111" s="309"/>
      <c r="F111" s="309">
        <f t="shared" si="10"/>
        <v>0</v>
      </c>
    </row>
    <row r="112" spans="1:6" x14ac:dyDescent="0.25">
      <c r="A112" s="289" t="s">
        <v>81</v>
      </c>
      <c r="B112" s="304" t="s">
        <v>82</v>
      </c>
      <c r="C112" s="289" t="s">
        <v>2</v>
      </c>
      <c r="D112" s="323"/>
      <c r="E112" s="289"/>
      <c r="F112" s="289">
        <f>+SUM(F113)</f>
        <v>0</v>
      </c>
    </row>
    <row r="113" spans="1:6" ht="60" x14ac:dyDescent="0.25">
      <c r="A113" s="308" t="s">
        <v>83</v>
      </c>
      <c r="B113" s="302" t="s">
        <v>747</v>
      </c>
      <c r="C113" s="308" t="s">
        <v>2</v>
      </c>
      <c r="D113" s="326">
        <v>1</v>
      </c>
      <c r="E113" s="309"/>
      <c r="F113" s="309">
        <f t="shared" si="10"/>
        <v>0</v>
      </c>
    </row>
    <row r="114" spans="1:6" x14ac:dyDescent="0.25">
      <c r="A114" s="289" t="s">
        <v>84</v>
      </c>
      <c r="B114" s="304" t="s">
        <v>30</v>
      </c>
      <c r="C114" s="289" t="s">
        <v>2</v>
      </c>
      <c r="D114" s="323"/>
      <c r="E114" s="289"/>
      <c r="F114" s="289">
        <f>+SUM(F115:F117)</f>
        <v>0</v>
      </c>
    </row>
    <row r="115" spans="1:6" ht="135" x14ac:dyDescent="0.25">
      <c r="A115" s="308" t="s">
        <v>85</v>
      </c>
      <c r="B115" s="307" t="s">
        <v>656</v>
      </c>
      <c r="C115" s="306" t="s">
        <v>10</v>
      </c>
      <c r="D115" s="328">
        <v>1147</v>
      </c>
      <c r="E115" s="312"/>
      <c r="F115" s="309">
        <f>+D115*E115</f>
        <v>0</v>
      </c>
    </row>
    <row r="116" spans="1:6" ht="90" x14ac:dyDescent="0.25">
      <c r="A116" s="308" t="s">
        <v>86</v>
      </c>
      <c r="B116" s="302" t="s">
        <v>748</v>
      </c>
      <c r="C116" s="308" t="s">
        <v>2</v>
      </c>
      <c r="D116" s="326">
        <v>4</v>
      </c>
      <c r="E116" s="309"/>
      <c r="F116" s="309">
        <f t="shared" si="10"/>
        <v>0</v>
      </c>
    </row>
    <row r="117" spans="1:6" ht="166.5" customHeight="1" x14ac:dyDescent="0.25">
      <c r="A117" s="308" t="s">
        <v>87</v>
      </c>
      <c r="B117" s="302" t="s">
        <v>749</v>
      </c>
      <c r="C117" s="308" t="s">
        <v>2</v>
      </c>
      <c r="D117" s="326">
        <v>1</v>
      </c>
      <c r="E117" s="309"/>
      <c r="F117" s="309">
        <f t="shared" si="10"/>
        <v>0</v>
      </c>
    </row>
    <row r="118" spans="1:6" x14ac:dyDescent="0.25">
      <c r="A118" s="289" t="s">
        <v>88</v>
      </c>
      <c r="B118" s="304" t="s">
        <v>89</v>
      </c>
      <c r="C118" s="289" t="s">
        <v>2</v>
      </c>
      <c r="D118" s="323"/>
      <c r="E118" s="289"/>
      <c r="F118" s="289">
        <f>+F119</f>
        <v>0</v>
      </c>
    </row>
    <row r="119" spans="1:6" ht="60" x14ac:dyDescent="0.25">
      <c r="A119" s="308" t="s">
        <v>90</v>
      </c>
      <c r="B119" s="302" t="s">
        <v>750</v>
      </c>
      <c r="C119" s="308" t="s">
        <v>10</v>
      </c>
      <c r="D119" s="326">
        <v>486</v>
      </c>
      <c r="E119" s="309"/>
      <c r="F119" s="309">
        <f t="shared" si="10"/>
        <v>0</v>
      </c>
    </row>
    <row r="120" spans="1:6" x14ac:dyDescent="0.25">
      <c r="A120" s="289" t="s">
        <v>91</v>
      </c>
      <c r="B120" s="304" t="s">
        <v>92</v>
      </c>
      <c r="C120" s="289" t="s">
        <v>2</v>
      </c>
      <c r="D120" s="323"/>
      <c r="E120" s="289"/>
      <c r="F120" s="289">
        <f>+F121</f>
        <v>0</v>
      </c>
    </row>
    <row r="121" spans="1:6" ht="90" x14ac:dyDescent="0.25">
      <c r="A121" s="308" t="s">
        <v>93</v>
      </c>
      <c r="B121" s="302" t="s">
        <v>766</v>
      </c>
      <c r="C121" s="308" t="s">
        <v>2</v>
      </c>
      <c r="D121" s="326">
        <v>1</v>
      </c>
      <c r="E121" s="309"/>
      <c r="F121" s="309">
        <f t="shared" si="10"/>
        <v>0</v>
      </c>
    </row>
    <row r="122" spans="1:6" x14ac:dyDescent="0.25">
      <c r="A122" s="289" t="s">
        <v>94</v>
      </c>
      <c r="B122" s="304" t="s">
        <v>33</v>
      </c>
      <c r="C122" s="289" t="s">
        <v>2</v>
      </c>
      <c r="D122" s="323"/>
      <c r="E122" s="289"/>
      <c r="F122" s="289">
        <f>+F123</f>
        <v>0</v>
      </c>
    </row>
    <row r="123" spans="1:6" x14ac:dyDescent="0.25">
      <c r="A123" s="308" t="s">
        <v>95</v>
      </c>
      <c r="B123" s="302" t="s">
        <v>35</v>
      </c>
      <c r="C123" s="308" t="s">
        <v>10</v>
      </c>
      <c r="D123" s="326">
        <v>2000</v>
      </c>
      <c r="E123" s="309"/>
      <c r="F123" s="309">
        <f t="shared" si="10"/>
        <v>0</v>
      </c>
    </row>
    <row r="124" spans="1:6" x14ac:dyDescent="0.25">
      <c r="A124" s="286"/>
      <c r="B124" s="310"/>
      <c r="C124" s="286"/>
      <c r="D124" s="327"/>
      <c r="E124" s="286"/>
      <c r="F124" s="286"/>
    </row>
    <row r="125" spans="1:6" x14ac:dyDescent="0.25">
      <c r="A125" s="286"/>
      <c r="B125" s="310"/>
      <c r="C125" s="286"/>
      <c r="D125" s="327"/>
      <c r="E125" s="286"/>
      <c r="F125" s="286"/>
    </row>
    <row r="126" spans="1:6" x14ac:dyDescent="0.25">
      <c r="A126" s="299" t="s">
        <v>96</v>
      </c>
      <c r="B126" s="313" t="s">
        <v>97</v>
      </c>
      <c r="C126" s="299" t="s">
        <v>2</v>
      </c>
      <c r="D126" s="322"/>
      <c r="E126" s="299"/>
      <c r="F126" s="299">
        <f>SUM(F127:F133)</f>
        <v>0</v>
      </c>
    </row>
    <row r="127" spans="1:6" x14ac:dyDescent="0.25">
      <c r="A127" s="308" t="s">
        <v>98</v>
      </c>
      <c r="B127" s="302" t="s">
        <v>99</v>
      </c>
      <c r="C127" s="308" t="s">
        <v>100</v>
      </c>
      <c r="D127" s="326">
        <v>7</v>
      </c>
      <c r="E127" s="309"/>
      <c r="F127" s="309">
        <f>+D127*E127</f>
        <v>0</v>
      </c>
    </row>
    <row r="128" spans="1:6" x14ac:dyDescent="0.25">
      <c r="A128" s="308" t="s">
        <v>101</v>
      </c>
      <c r="B128" s="302" t="s">
        <v>657</v>
      </c>
      <c r="C128" s="308" t="s">
        <v>100</v>
      </c>
      <c r="D128" s="326">
        <v>7</v>
      </c>
      <c r="E128" s="309"/>
      <c r="F128" s="309">
        <f t="shared" ref="F128:F133" si="11">+D128*E128</f>
        <v>0</v>
      </c>
    </row>
    <row r="129" spans="1:6" x14ac:dyDescent="0.25">
      <c r="A129" s="308" t="s">
        <v>102</v>
      </c>
      <c r="B129" s="302" t="s">
        <v>103</v>
      </c>
      <c r="C129" s="308" t="s">
        <v>21</v>
      </c>
      <c r="D129" s="326">
        <v>300</v>
      </c>
      <c r="E129" s="309"/>
      <c r="F129" s="309">
        <f t="shared" si="11"/>
        <v>0</v>
      </c>
    </row>
    <row r="130" spans="1:6" x14ac:dyDescent="0.25">
      <c r="A130" s="308" t="s">
        <v>104</v>
      </c>
      <c r="B130" s="302" t="s">
        <v>105</v>
      </c>
      <c r="C130" s="308" t="s">
        <v>10</v>
      </c>
      <c r="D130" s="326">
        <v>400</v>
      </c>
      <c r="E130" s="309"/>
      <c r="F130" s="309">
        <f t="shared" si="11"/>
        <v>0</v>
      </c>
    </row>
    <row r="131" spans="1:6" x14ac:dyDescent="0.25">
      <c r="A131" s="308" t="s">
        <v>106</v>
      </c>
      <c r="B131" s="302" t="s">
        <v>107</v>
      </c>
      <c r="C131" s="308" t="s">
        <v>108</v>
      </c>
      <c r="D131" s="326">
        <v>1</v>
      </c>
      <c r="E131" s="309"/>
      <c r="F131" s="309">
        <f t="shared" si="11"/>
        <v>0</v>
      </c>
    </row>
    <row r="132" spans="1:6" x14ac:dyDescent="0.25">
      <c r="A132" s="308" t="s">
        <v>109</v>
      </c>
      <c r="B132" s="302" t="s">
        <v>110</v>
      </c>
      <c r="C132" s="308" t="s">
        <v>2</v>
      </c>
      <c r="D132" s="326">
        <v>1</v>
      </c>
      <c r="E132" s="309"/>
      <c r="F132" s="309">
        <f t="shared" si="11"/>
        <v>0</v>
      </c>
    </row>
    <row r="133" spans="1:6" x14ac:dyDescent="0.25">
      <c r="A133" s="308" t="s">
        <v>111</v>
      </c>
      <c r="B133" s="302" t="s">
        <v>112</v>
      </c>
      <c r="C133" s="308" t="s">
        <v>2</v>
      </c>
      <c r="D133" s="326">
        <v>1</v>
      </c>
      <c r="E133" s="309"/>
      <c r="F133" s="309">
        <f t="shared" si="11"/>
        <v>0</v>
      </c>
    </row>
    <row r="134" spans="1:6" ht="30" x14ac:dyDescent="0.25">
      <c r="A134" s="308" t="s">
        <v>759</v>
      </c>
      <c r="B134" s="302" t="s">
        <v>758</v>
      </c>
      <c r="C134" s="308" t="s">
        <v>10</v>
      </c>
      <c r="D134" s="326">
        <f>(54+56+54)*12</f>
        <v>1968</v>
      </c>
      <c r="E134" s="308"/>
      <c r="F134" s="309"/>
    </row>
    <row r="135" spans="1:6" x14ac:dyDescent="0.25">
      <c r="A135" s="308"/>
      <c r="B135" s="302"/>
      <c r="C135" s="308"/>
      <c r="D135" s="326"/>
      <c r="E135" s="308"/>
      <c r="F135" s="309"/>
    </row>
    <row r="136" spans="1:6" x14ac:dyDescent="0.25">
      <c r="A136" s="299" t="s">
        <v>113</v>
      </c>
      <c r="B136" s="313" t="s">
        <v>114</v>
      </c>
      <c r="C136" s="299" t="s">
        <v>2</v>
      </c>
      <c r="D136" s="322" t="s">
        <v>122</v>
      </c>
      <c r="E136" s="299" t="s">
        <v>756</v>
      </c>
      <c r="F136" s="299">
        <f>+SUM(F137:F139)/2</f>
        <v>0</v>
      </c>
    </row>
    <row r="137" spans="1:6" x14ac:dyDescent="0.25">
      <c r="A137" s="289" t="s">
        <v>115</v>
      </c>
      <c r="B137" s="304" t="s">
        <v>116</v>
      </c>
      <c r="C137" s="289" t="s">
        <v>2</v>
      </c>
      <c r="D137" s="323"/>
      <c r="E137" s="289"/>
      <c r="F137" s="289">
        <f>+SUM(F138:F139)</f>
        <v>0</v>
      </c>
    </row>
    <row r="138" spans="1:6" x14ac:dyDescent="0.25">
      <c r="A138" s="308" t="s">
        <v>117</v>
      </c>
      <c r="B138" s="302" t="s">
        <v>118</v>
      </c>
      <c r="C138" s="308" t="s">
        <v>108</v>
      </c>
      <c r="D138" s="326">
        <v>1</v>
      </c>
      <c r="E138" s="309"/>
      <c r="F138" s="309">
        <f t="shared" ref="F138:F139" si="12">+D138*E138</f>
        <v>0</v>
      </c>
    </row>
    <row r="139" spans="1:6" x14ac:dyDescent="0.25">
      <c r="A139" s="308" t="s">
        <v>119</v>
      </c>
      <c r="B139" s="302" t="s">
        <v>120</v>
      </c>
      <c r="C139" s="308" t="s">
        <v>108</v>
      </c>
      <c r="D139" s="326">
        <v>1</v>
      </c>
      <c r="E139" s="309"/>
      <c r="F139" s="309">
        <f t="shared" si="12"/>
        <v>0</v>
      </c>
    </row>
    <row r="140" spans="1:6" x14ac:dyDescent="0.25">
      <c r="A140" s="286"/>
      <c r="B140" s="310"/>
      <c r="C140" s="286"/>
      <c r="D140" s="327"/>
      <c r="E140" s="286"/>
      <c r="F140" s="286"/>
    </row>
    <row r="141" spans="1:6" x14ac:dyDescent="0.25">
      <c r="B141" s="314"/>
    </row>
    <row r="142" spans="1:6" x14ac:dyDescent="0.25">
      <c r="B142" s="314"/>
    </row>
  </sheetData>
  <mergeCells count="1">
    <mergeCell ref="A4:F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40" zoomScale="70" zoomScaleNormal="70" workbookViewId="0">
      <selection activeCell="B44" sqref="B44"/>
    </sheetView>
  </sheetViews>
  <sheetFormatPr baseColWidth="10" defaultRowHeight="15" x14ac:dyDescent="0.25"/>
  <cols>
    <col min="1" max="1" width="9.7109375" style="65" customWidth="1"/>
    <col min="2" max="2" width="101.7109375" style="66" customWidth="1"/>
    <col min="3" max="3" width="7.140625" style="66" customWidth="1"/>
    <col min="4" max="4" width="10.7109375" style="67" bestFit="1" customWidth="1"/>
    <col min="5" max="5" width="15.7109375" style="68" customWidth="1"/>
    <col min="6" max="6" width="16.140625" style="68" customWidth="1"/>
    <col min="7" max="7" width="7.7109375" style="68" customWidth="1"/>
    <col min="8" max="8" width="18.7109375" style="69" customWidth="1"/>
    <col min="9" max="11" width="11.42578125" style="5"/>
  </cols>
  <sheetData>
    <row r="1" spans="1:9" ht="28.5" customHeight="1" thickBot="1" x14ac:dyDescent="0.3">
      <c r="A1" s="8"/>
      <c r="B1" s="9" t="s">
        <v>123</v>
      </c>
      <c r="C1" s="10"/>
      <c r="D1" s="10"/>
      <c r="E1" s="10"/>
      <c r="F1" s="10"/>
      <c r="G1" s="11"/>
      <c r="H1" s="5"/>
    </row>
    <row r="2" spans="1:9" x14ac:dyDescent="0.25">
      <c r="A2" s="330" t="s">
        <v>124</v>
      </c>
      <c r="B2" s="333"/>
      <c r="C2" s="333"/>
      <c r="D2" s="333"/>
      <c r="E2" s="333"/>
      <c r="F2" s="333"/>
      <c r="G2" s="7"/>
      <c r="H2" s="5"/>
    </row>
    <row r="3" spans="1:9" ht="15" customHeight="1" x14ac:dyDescent="0.25">
      <c r="A3" s="331"/>
      <c r="B3" s="337" t="s">
        <v>205</v>
      </c>
      <c r="C3" s="337"/>
      <c r="D3" s="337"/>
      <c r="E3" s="337"/>
      <c r="F3" s="337"/>
      <c r="G3" s="337"/>
      <c r="H3" s="337"/>
      <c r="I3" s="337"/>
    </row>
    <row r="4" spans="1:9" ht="15" customHeight="1" x14ac:dyDescent="0.25">
      <c r="A4" s="331"/>
      <c r="B4" s="337" t="s">
        <v>206</v>
      </c>
      <c r="C4" s="337"/>
      <c r="D4" s="337"/>
      <c r="E4" s="337"/>
      <c r="F4" s="337"/>
      <c r="G4" s="337"/>
      <c r="H4" s="337"/>
      <c r="I4" s="337"/>
    </row>
    <row r="5" spans="1:9" ht="15" customHeight="1" x14ac:dyDescent="0.25">
      <c r="A5" s="331"/>
      <c r="B5" s="337" t="s">
        <v>207</v>
      </c>
      <c r="C5" s="337"/>
      <c r="D5" s="337"/>
      <c r="E5" s="337"/>
      <c r="F5" s="337"/>
      <c r="G5" s="337"/>
      <c r="H5" s="337"/>
      <c r="I5" s="337"/>
    </row>
    <row r="6" spans="1:9" ht="15" customHeight="1" x14ac:dyDescent="0.25">
      <c r="A6" s="331"/>
      <c r="B6" s="337" t="s">
        <v>208</v>
      </c>
      <c r="C6" s="337"/>
      <c r="D6" s="337"/>
      <c r="E6" s="337"/>
      <c r="F6" s="337"/>
      <c r="G6" s="337"/>
      <c r="H6" s="337"/>
      <c r="I6" s="337"/>
    </row>
    <row r="7" spans="1:9" ht="15" customHeight="1" x14ac:dyDescent="0.25">
      <c r="A7" s="331"/>
      <c r="B7" s="337" t="s">
        <v>210</v>
      </c>
      <c r="C7" s="337"/>
      <c r="D7" s="337"/>
      <c r="E7" s="337"/>
      <c r="F7" s="337"/>
      <c r="G7" s="337"/>
      <c r="H7" s="337"/>
      <c r="I7" s="337"/>
    </row>
    <row r="8" spans="1:9" ht="15" customHeight="1" x14ac:dyDescent="0.25">
      <c r="A8" s="331"/>
      <c r="B8" s="337" t="s">
        <v>211</v>
      </c>
      <c r="C8" s="337"/>
      <c r="D8" s="337"/>
      <c r="E8" s="337"/>
      <c r="F8" s="337"/>
      <c r="G8" s="337"/>
      <c r="H8" s="337"/>
      <c r="I8" s="337"/>
    </row>
    <row r="9" spans="1:9" ht="15.75" customHeight="1" thickBot="1" x14ac:dyDescent="0.3">
      <c r="A9" s="332"/>
      <c r="B9" s="337" t="s">
        <v>209</v>
      </c>
      <c r="C9" s="337"/>
      <c r="D9" s="337"/>
      <c r="E9" s="337"/>
      <c r="F9" s="337"/>
      <c r="G9" s="337"/>
      <c r="H9" s="337"/>
      <c r="I9" s="337"/>
    </row>
    <row r="10" spans="1:9" ht="30" customHeight="1" x14ac:dyDescent="0.25">
      <c r="A10" s="338" t="s">
        <v>212</v>
      </c>
      <c r="B10" s="339"/>
      <c r="C10" s="339"/>
      <c r="D10" s="339"/>
      <c r="E10" s="339"/>
      <c r="F10" s="339"/>
      <c r="G10" s="339"/>
      <c r="H10" s="339"/>
    </row>
    <row r="11" spans="1:9" ht="30" customHeight="1" thickBot="1" x14ac:dyDescent="0.3">
      <c r="A11" s="339"/>
      <c r="B11" s="339"/>
      <c r="C11" s="339"/>
      <c r="D11" s="339"/>
      <c r="E11" s="339"/>
      <c r="F11" s="339"/>
      <c r="G11" s="339"/>
      <c r="H11" s="339"/>
    </row>
    <row r="12" spans="1:9" ht="15.75" thickBot="1" x14ac:dyDescent="0.3">
      <c r="A12" s="12"/>
      <c r="B12" s="13"/>
      <c r="C12" s="334" t="s">
        <v>125</v>
      </c>
      <c r="D12" s="335"/>
      <c r="E12" s="335"/>
      <c r="F12" s="336"/>
      <c r="G12" s="14"/>
      <c r="H12" s="5"/>
    </row>
    <row r="13" spans="1:9" ht="15.75" thickBot="1" x14ac:dyDescent="0.3">
      <c r="A13" s="15" t="s">
        <v>126</v>
      </c>
      <c r="B13" s="16" t="s">
        <v>127</v>
      </c>
      <c r="C13" s="16" t="s">
        <v>128</v>
      </c>
      <c r="D13" s="17" t="s">
        <v>129</v>
      </c>
      <c r="E13" s="18" t="s">
        <v>130</v>
      </c>
      <c r="F13" s="19" t="s">
        <v>131</v>
      </c>
      <c r="G13" s="20"/>
      <c r="H13" s="21" t="s">
        <v>132</v>
      </c>
    </row>
    <row r="14" spans="1:9" x14ac:dyDescent="0.25">
      <c r="A14" s="22"/>
      <c r="B14" s="23"/>
      <c r="C14" s="23"/>
      <c r="D14" s="23"/>
      <c r="E14" s="23"/>
      <c r="F14" s="23"/>
      <c r="G14" s="23"/>
      <c r="H14" s="23"/>
    </row>
    <row r="15" spans="1:9" ht="15.75" thickBot="1" x14ac:dyDescent="0.3">
      <c r="A15" s="24" t="s">
        <v>133</v>
      </c>
      <c r="B15" s="25"/>
      <c r="C15" s="26" t="s">
        <v>128</v>
      </c>
      <c r="D15" s="27"/>
      <c r="E15" s="28"/>
      <c r="F15" s="28">
        <f t="shared" ref="F15" si="0">+D15*E15</f>
        <v>0</v>
      </c>
      <c r="G15" s="29"/>
      <c r="H15" s="30"/>
    </row>
    <row r="16" spans="1:9" x14ac:dyDescent="0.25">
      <c r="A16" s="31">
        <v>11</v>
      </c>
      <c r="B16" s="32" t="s">
        <v>134</v>
      </c>
      <c r="C16" s="33"/>
      <c r="D16" s="34"/>
      <c r="E16" s="34"/>
      <c r="F16" s="35"/>
      <c r="G16" s="36"/>
      <c r="H16" s="37"/>
    </row>
    <row r="17" spans="1:8" x14ac:dyDescent="0.25">
      <c r="A17" s="38"/>
      <c r="B17" s="39" t="s">
        <v>135</v>
      </c>
      <c r="C17" s="40"/>
      <c r="D17" s="41"/>
      <c r="E17" s="42"/>
      <c r="F17" s="43"/>
      <c r="G17" s="8"/>
      <c r="H17" s="44"/>
    </row>
    <row r="18" spans="1:8" x14ac:dyDescent="0.25">
      <c r="A18" s="45" t="s">
        <v>136</v>
      </c>
      <c r="B18" s="46" t="s">
        <v>137</v>
      </c>
      <c r="C18" s="47" t="s">
        <v>138</v>
      </c>
      <c r="D18" s="48">
        <v>575.05999999999995</v>
      </c>
      <c r="E18" s="49"/>
      <c r="F18" s="43"/>
      <c r="G18" s="36"/>
      <c r="H18" s="44"/>
    </row>
    <row r="19" spans="1:8" x14ac:dyDescent="0.25">
      <c r="A19" s="45" t="s">
        <v>139</v>
      </c>
      <c r="B19" s="46" t="s">
        <v>140</v>
      </c>
      <c r="C19" s="47" t="s">
        <v>138</v>
      </c>
      <c r="D19" s="48">
        <v>1.2</v>
      </c>
      <c r="E19" s="49"/>
      <c r="F19" s="43"/>
      <c r="G19" s="36"/>
      <c r="H19" s="44"/>
    </row>
    <row r="20" spans="1:8" x14ac:dyDescent="0.25">
      <c r="A20" s="45" t="s">
        <v>141</v>
      </c>
      <c r="B20" s="46" t="s">
        <v>142</v>
      </c>
      <c r="C20" s="47" t="s">
        <v>143</v>
      </c>
      <c r="D20" s="48">
        <v>1729.28</v>
      </c>
      <c r="E20" s="49"/>
      <c r="F20" s="43"/>
      <c r="G20" s="36"/>
      <c r="H20" s="44"/>
    </row>
    <row r="21" spans="1:8" x14ac:dyDescent="0.25">
      <c r="A21" s="45" t="s">
        <v>141</v>
      </c>
      <c r="B21" s="46" t="s">
        <v>144</v>
      </c>
      <c r="C21" s="47" t="s">
        <v>143</v>
      </c>
      <c r="D21" s="48">
        <v>75.900000000000006</v>
      </c>
      <c r="E21" s="49"/>
      <c r="F21" s="43"/>
      <c r="G21" s="36"/>
      <c r="H21" s="44"/>
    </row>
    <row r="22" spans="1:8" x14ac:dyDescent="0.25">
      <c r="A22" s="45" t="s">
        <v>145</v>
      </c>
      <c r="B22" s="46" t="s">
        <v>146</v>
      </c>
      <c r="C22" s="47" t="s">
        <v>143</v>
      </c>
      <c r="D22" s="48">
        <v>0.6</v>
      </c>
      <c r="E22" s="49"/>
      <c r="F22" s="43"/>
      <c r="G22" s="36"/>
      <c r="H22" s="44"/>
    </row>
    <row r="23" spans="1:8" x14ac:dyDescent="0.25">
      <c r="A23" s="45" t="s">
        <v>147</v>
      </c>
      <c r="B23" s="46" t="s">
        <v>148</v>
      </c>
      <c r="C23" s="47" t="s">
        <v>138</v>
      </c>
      <c r="D23" s="48">
        <v>30</v>
      </c>
      <c r="E23" s="49"/>
      <c r="F23" s="43"/>
      <c r="G23" s="36"/>
      <c r="H23" s="44"/>
    </row>
    <row r="24" spans="1:8" x14ac:dyDescent="0.25">
      <c r="A24" s="45" t="s">
        <v>149</v>
      </c>
      <c r="B24" s="46" t="s">
        <v>150</v>
      </c>
      <c r="C24" s="47" t="s">
        <v>138</v>
      </c>
      <c r="D24" s="48">
        <v>4</v>
      </c>
      <c r="E24" s="49"/>
      <c r="F24" s="43"/>
      <c r="G24" s="36"/>
      <c r="H24" s="44"/>
    </row>
    <row r="25" spans="1:8" x14ac:dyDescent="0.25">
      <c r="A25" s="45" t="s">
        <v>151</v>
      </c>
      <c r="B25" s="46" t="s">
        <v>152</v>
      </c>
      <c r="C25" s="47" t="s">
        <v>138</v>
      </c>
      <c r="D25" s="48">
        <v>56</v>
      </c>
      <c r="E25" s="49"/>
      <c r="F25" s="43"/>
      <c r="G25" s="36"/>
      <c r="H25" s="44"/>
    </row>
    <row r="26" spans="1:8" x14ac:dyDescent="0.25">
      <c r="A26" s="45" t="s">
        <v>151</v>
      </c>
      <c r="B26" s="46" t="s">
        <v>153</v>
      </c>
      <c r="C26" s="47" t="s">
        <v>138</v>
      </c>
      <c r="D26" s="48">
        <v>9</v>
      </c>
      <c r="E26" s="49"/>
      <c r="F26" s="43"/>
      <c r="G26" s="36"/>
      <c r="H26" s="44"/>
    </row>
    <row r="27" spans="1:8" x14ac:dyDescent="0.25">
      <c r="A27" s="45" t="s">
        <v>154</v>
      </c>
      <c r="B27" s="46" t="s">
        <v>155</v>
      </c>
      <c r="C27" s="47" t="s">
        <v>143</v>
      </c>
      <c r="D27" s="48">
        <v>4</v>
      </c>
      <c r="E27" s="49"/>
      <c r="F27" s="43"/>
      <c r="G27" s="36"/>
      <c r="H27" s="44"/>
    </row>
    <row r="28" spans="1:8" x14ac:dyDescent="0.25">
      <c r="A28" s="45" t="s">
        <v>156</v>
      </c>
      <c r="B28" s="46" t="s">
        <v>157</v>
      </c>
      <c r="C28" s="47" t="s">
        <v>143</v>
      </c>
      <c r="D28" s="48">
        <v>156</v>
      </c>
      <c r="E28" s="49"/>
      <c r="F28" s="43"/>
      <c r="G28" s="36"/>
      <c r="H28" s="44"/>
    </row>
    <row r="29" spans="1:8" x14ac:dyDescent="0.25">
      <c r="A29" s="45" t="s">
        <v>158</v>
      </c>
      <c r="B29" s="46" t="s">
        <v>159</v>
      </c>
      <c r="C29" s="47" t="s">
        <v>143</v>
      </c>
      <c r="D29" s="48">
        <v>6</v>
      </c>
      <c r="E29" s="49"/>
      <c r="F29" s="43"/>
      <c r="G29" s="36"/>
      <c r="H29" s="44"/>
    </row>
    <row r="30" spans="1:8" x14ac:dyDescent="0.25">
      <c r="A30" s="45" t="s">
        <v>160</v>
      </c>
      <c r="B30" s="46" t="s">
        <v>161</v>
      </c>
      <c r="C30" s="47" t="s">
        <v>143</v>
      </c>
      <c r="D30" s="48">
        <v>411</v>
      </c>
      <c r="E30" s="49"/>
      <c r="F30" s="43"/>
      <c r="G30" s="36"/>
      <c r="H30" s="44"/>
    </row>
    <row r="31" spans="1:8" x14ac:dyDescent="0.25">
      <c r="A31" s="45" t="s">
        <v>160</v>
      </c>
      <c r="B31" s="46" t="s">
        <v>162</v>
      </c>
      <c r="C31" s="47" t="s">
        <v>143</v>
      </c>
      <c r="D31" s="48">
        <v>29</v>
      </c>
      <c r="E31" s="49"/>
      <c r="F31" s="43"/>
      <c r="G31" s="36"/>
      <c r="H31" s="44"/>
    </row>
    <row r="32" spans="1:8" x14ac:dyDescent="0.25">
      <c r="A32" s="45" t="s">
        <v>160</v>
      </c>
      <c r="B32" s="46" t="s">
        <v>163</v>
      </c>
      <c r="C32" s="47" t="s">
        <v>143</v>
      </c>
      <c r="D32" s="48">
        <v>56</v>
      </c>
      <c r="E32" s="49"/>
      <c r="F32" s="43"/>
      <c r="G32" s="36"/>
      <c r="H32" s="44"/>
    </row>
    <row r="33" spans="1:8" x14ac:dyDescent="0.25">
      <c r="A33" s="45" t="s">
        <v>160</v>
      </c>
      <c r="B33" s="46" t="s">
        <v>164</v>
      </c>
      <c r="C33" s="47" t="s">
        <v>143</v>
      </c>
      <c r="D33" s="48">
        <v>536</v>
      </c>
      <c r="E33" s="49"/>
      <c r="F33" s="43"/>
      <c r="G33" s="36"/>
      <c r="H33" s="44"/>
    </row>
    <row r="34" spans="1:8" x14ac:dyDescent="0.25">
      <c r="A34" s="45" t="s">
        <v>165</v>
      </c>
      <c r="B34" s="46" t="s">
        <v>166</v>
      </c>
      <c r="C34" s="47" t="s">
        <v>138</v>
      </c>
      <c r="D34" s="48">
        <v>532</v>
      </c>
      <c r="E34" s="49"/>
      <c r="F34" s="43"/>
      <c r="G34" s="36"/>
      <c r="H34" s="44"/>
    </row>
    <row r="35" spans="1:8" x14ac:dyDescent="0.25">
      <c r="A35" s="45" t="s">
        <v>167</v>
      </c>
      <c r="B35" s="46" t="s">
        <v>168</v>
      </c>
      <c r="C35" s="47" t="s">
        <v>138</v>
      </c>
      <c r="D35" s="48">
        <v>544</v>
      </c>
      <c r="E35" s="49"/>
      <c r="F35" s="43"/>
      <c r="G35" s="36"/>
      <c r="H35" s="44"/>
    </row>
    <row r="36" spans="1:8" x14ac:dyDescent="0.25">
      <c r="A36" s="45" t="s">
        <v>169</v>
      </c>
      <c r="B36" s="46" t="s">
        <v>170</v>
      </c>
      <c r="C36" s="47" t="s">
        <v>138</v>
      </c>
      <c r="D36" s="48">
        <v>5</v>
      </c>
      <c r="E36" s="49"/>
      <c r="F36" s="43"/>
      <c r="G36" s="36"/>
      <c r="H36" s="44"/>
    </row>
    <row r="37" spans="1:8" x14ac:dyDescent="0.25">
      <c r="A37" s="45" t="s">
        <v>171</v>
      </c>
      <c r="B37" s="46" t="s">
        <v>172</v>
      </c>
      <c r="C37" s="47" t="s">
        <v>138</v>
      </c>
      <c r="D37" s="48">
        <v>2</v>
      </c>
      <c r="E37" s="49"/>
      <c r="F37" s="43"/>
      <c r="G37" s="36"/>
      <c r="H37" s="44"/>
    </row>
    <row r="38" spans="1:8" x14ac:dyDescent="0.25">
      <c r="A38" s="45" t="s">
        <v>173</v>
      </c>
      <c r="B38" s="46" t="s">
        <v>174</v>
      </c>
      <c r="C38" s="47" t="s">
        <v>138</v>
      </c>
      <c r="D38" s="48">
        <v>2</v>
      </c>
      <c r="E38" s="49"/>
      <c r="F38" s="43"/>
      <c r="G38" s="36"/>
      <c r="H38" s="44"/>
    </row>
    <row r="39" spans="1:8" x14ac:dyDescent="0.25">
      <c r="A39" s="45" t="s">
        <v>175</v>
      </c>
      <c r="B39" s="46" t="s">
        <v>176</v>
      </c>
      <c r="C39" s="47" t="s">
        <v>138</v>
      </c>
      <c r="D39" s="48">
        <v>2</v>
      </c>
      <c r="E39" s="49"/>
      <c r="F39" s="43"/>
      <c r="G39" s="36"/>
      <c r="H39" s="44"/>
    </row>
    <row r="40" spans="1:8" x14ac:dyDescent="0.25">
      <c r="A40" s="45" t="s">
        <v>177</v>
      </c>
      <c r="B40" s="46" t="s">
        <v>178</v>
      </c>
      <c r="C40" s="47" t="s">
        <v>138</v>
      </c>
      <c r="D40" s="48">
        <v>2</v>
      </c>
      <c r="E40" s="49"/>
      <c r="F40" s="43"/>
      <c r="G40" s="36"/>
      <c r="H40" s="44"/>
    </row>
    <row r="41" spans="1:8" x14ac:dyDescent="0.25">
      <c r="A41" s="45" t="s">
        <v>177</v>
      </c>
      <c r="B41" s="46" t="s">
        <v>179</v>
      </c>
      <c r="C41" s="47" t="s">
        <v>138</v>
      </c>
      <c r="D41" s="48">
        <v>4</v>
      </c>
      <c r="E41" s="49"/>
      <c r="F41" s="43"/>
      <c r="G41" s="36"/>
      <c r="H41" s="44"/>
    </row>
    <row r="42" spans="1:8" x14ac:dyDescent="0.25">
      <c r="A42" s="45" t="s">
        <v>180</v>
      </c>
      <c r="B42" s="46" t="s">
        <v>181</v>
      </c>
      <c r="C42" s="47" t="s">
        <v>138</v>
      </c>
      <c r="D42" s="48">
        <v>4</v>
      </c>
      <c r="E42" s="49"/>
      <c r="F42" s="43"/>
      <c r="G42" s="36"/>
      <c r="H42" s="44"/>
    </row>
    <row r="43" spans="1:8" x14ac:dyDescent="0.25">
      <c r="A43" s="45" t="s">
        <v>182</v>
      </c>
      <c r="B43" s="46" t="s">
        <v>183</v>
      </c>
      <c r="C43" s="47" t="s">
        <v>184</v>
      </c>
      <c r="D43" s="48">
        <v>2</v>
      </c>
      <c r="E43" s="49"/>
      <c r="F43" s="43"/>
      <c r="G43" s="36"/>
      <c r="H43" s="44"/>
    </row>
    <row r="44" spans="1:8" x14ac:dyDescent="0.25">
      <c r="A44" s="45" t="s">
        <v>185</v>
      </c>
      <c r="B44" s="46" t="s">
        <v>186</v>
      </c>
      <c r="C44" s="47" t="s">
        <v>138</v>
      </c>
      <c r="D44" s="48">
        <v>2</v>
      </c>
      <c r="E44" s="49"/>
      <c r="F44" s="43"/>
      <c r="G44" s="36"/>
      <c r="H44" s="44"/>
    </row>
    <row r="45" spans="1:8" x14ac:dyDescent="0.25">
      <c r="A45" s="45" t="s">
        <v>169</v>
      </c>
      <c r="B45" s="46" t="s">
        <v>187</v>
      </c>
      <c r="C45" s="47" t="s">
        <v>138</v>
      </c>
      <c r="D45" s="48">
        <v>101</v>
      </c>
      <c r="E45" s="49"/>
      <c r="F45" s="43"/>
      <c r="G45" s="36"/>
      <c r="H45" s="44"/>
    </row>
    <row r="46" spans="1:8" x14ac:dyDescent="0.25">
      <c r="A46" s="45" t="s">
        <v>169</v>
      </c>
      <c r="B46" s="46" t="s">
        <v>188</v>
      </c>
      <c r="C46" s="47" t="s">
        <v>138</v>
      </c>
      <c r="D46" s="48">
        <v>126</v>
      </c>
      <c r="E46" s="49"/>
      <c r="F46" s="43"/>
      <c r="G46" s="36"/>
      <c r="H46" s="44"/>
    </row>
    <row r="47" spans="1:8" x14ac:dyDescent="0.25">
      <c r="A47" s="45" t="s">
        <v>169</v>
      </c>
      <c r="B47" s="46" t="s">
        <v>189</v>
      </c>
      <c r="C47" s="47" t="s">
        <v>138</v>
      </c>
      <c r="D47" s="48">
        <v>379</v>
      </c>
      <c r="E47" s="49"/>
      <c r="F47" s="43"/>
      <c r="G47" s="36"/>
      <c r="H47" s="44"/>
    </row>
    <row r="48" spans="1:8" x14ac:dyDescent="0.25">
      <c r="A48" s="45" t="s">
        <v>169</v>
      </c>
      <c r="B48" s="46" t="s">
        <v>190</v>
      </c>
      <c r="C48" s="47" t="s">
        <v>138</v>
      </c>
      <c r="D48" s="48">
        <v>49</v>
      </c>
      <c r="E48" s="49"/>
      <c r="F48" s="43"/>
      <c r="G48" s="36"/>
      <c r="H48" s="44"/>
    </row>
    <row r="49" spans="1:8" x14ac:dyDescent="0.25">
      <c r="A49" s="45" t="s">
        <v>169</v>
      </c>
      <c r="B49" s="46" t="s">
        <v>191</v>
      </c>
      <c r="C49" s="47" t="s">
        <v>138</v>
      </c>
      <c r="D49" s="48">
        <v>143</v>
      </c>
      <c r="E49" s="49"/>
      <c r="F49" s="43"/>
      <c r="G49" s="36"/>
      <c r="H49" s="44"/>
    </row>
    <row r="50" spans="1:8" x14ac:dyDescent="0.25">
      <c r="A50" s="45" t="s">
        <v>169</v>
      </c>
      <c r="B50" s="46" t="s">
        <v>192</v>
      </c>
      <c r="C50" s="47" t="s">
        <v>138</v>
      </c>
      <c r="D50" s="48">
        <v>6</v>
      </c>
      <c r="E50" s="49"/>
      <c r="F50" s="43"/>
      <c r="G50" s="36"/>
      <c r="H50" s="44"/>
    </row>
    <row r="51" spans="1:8" x14ac:dyDescent="0.25">
      <c r="A51" s="45" t="s">
        <v>169</v>
      </c>
      <c r="B51" s="46" t="s">
        <v>193</v>
      </c>
      <c r="C51" s="47" t="s">
        <v>138</v>
      </c>
      <c r="D51" s="48">
        <v>2382.04</v>
      </c>
      <c r="E51" s="49"/>
      <c r="F51" s="43"/>
      <c r="G51" s="36"/>
      <c r="H51" s="44"/>
    </row>
    <row r="52" spans="1:8" x14ac:dyDescent="0.25">
      <c r="A52" s="38"/>
      <c r="B52" s="39" t="s">
        <v>194</v>
      </c>
      <c r="C52" s="40"/>
      <c r="D52" s="41"/>
      <c r="E52" s="42"/>
      <c r="F52" s="43"/>
      <c r="G52" s="8"/>
      <c r="H52" s="44"/>
    </row>
    <row r="53" spans="1:8" x14ac:dyDescent="0.25">
      <c r="A53" s="45" t="s">
        <v>195</v>
      </c>
      <c r="B53" s="46" t="s">
        <v>196</v>
      </c>
      <c r="C53" s="47" t="s">
        <v>138</v>
      </c>
      <c r="D53" s="48">
        <v>1</v>
      </c>
      <c r="E53" s="49"/>
      <c r="F53" s="43"/>
      <c r="G53" s="36"/>
      <c r="H53" s="44"/>
    </row>
    <row r="54" spans="1:8" x14ac:dyDescent="0.25">
      <c r="A54" s="45" t="s">
        <v>197</v>
      </c>
      <c r="B54" s="46" t="s">
        <v>198</v>
      </c>
      <c r="C54" s="47" t="s">
        <v>138</v>
      </c>
      <c r="D54" s="48">
        <v>3</v>
      </c>
      <c r="E54" s="49"/>
      <c r="F54" s="43"/>
      <c r="G54" s="36"/>
      <c r="H54" s="44"/>
    </row>
    <row r="55" spans="1:8" x14ac:dyDescent="0.25">
      <c r="A55" s="45" t="s">
        <v>199</v>
      </c>
      <c r="B55" s="46" t="s">
        <v>200</v>
      </c>
      <c r="C55" s="47" t="s">
        <v>138</v>
      </c>
      <c r="D55" s="48">
        <v>6</v>
      </c>
      <c r="E55" s="49"/>
      <c r="F55" s="43"/>
      <c r="G55" s="36"/>
      <c r="H55" s="44"/>
    </row>
    <row r="56" spans="1:8" x14ac:dyDescent="0.25">
      <c r="A56" s="45" t="s">
        <v>201</v>
      </c>
      <c r="B56" s="50" t="s">
        <v>202</v>
      </c>
      <c r="C56" s="51" t="s">
        <v>203</v>
      </c>
      <c r="D56" s="52"/>
      <c r="E56" s="53"/>
      <c r="F56" s="53">
        <f>+D56*E56</f>
        <v>0</v>
      </c>
      <c r="G56" s="29"/>
      <c r="H56" s="54"/>
    </row>
    <row r="57" spans="1:8" x14ac:dyDescent="0.25">
      <c r="A57" s="55"/>
      <c r="B57" s="56"/>
      <c r="C57" s="57"/>
      <c r="D57" s="58"/>
      <c r="E57" s="59"/>
      <c r="F57" s="59"/>
      <c r="G57" s="36"/>
      <c r="H57" s="58"/>
    </row>
    <row r="58" spans="1:8" x14ac:dyDescent="0.25">
      <c r="A58" s="6"/>
      <c r="B58" s="2"/>
      <c r="C58" s="3"/>
      <c r="D58" s="3"/>
      <c r="E58" s="60"/>
      <c r="F58" s="61"/>
      <c r="G58" s="62"/>
      <c r="H58" s="5"/>
    </row>
    <row r="59" spans="1:8" x14ac:dyDescent="0.25">
      <c r="A59" s="6"/>
      <c r="B59" s="2"/>
      <c r="C59" s="3"/>
      <c r="D59" s="3"/>
      <c r="E59" s="60"/>
      <c r="F59" s="61"/>
      <c r="G59" s="62"/>
      <c r="H59" s="5"/>
    </row>
    <row r="60" spans="1:8" x14ac:dyDescent="0.25">
      <c r="A60" s="5"/>
      <c r="B60" s="2"/>
      <c r="C60" s="3"/>
      <c r="D60" s="3"/>
      <c r="E60" s="60"/>
      <c r="F60" s="61"/>
      <c r="G60" s="62"/>
      <c r="H60" s="5"/>
    </row>
    <row r="61" spans="1:8" x14ac:dyDescent="0.25">
      <c r="A61" s="5" t="s">
        <v>204</v>
      </c>
      <c r="B61" s="5"/>
      <c r="C61" s="4"/>
      <c r="D61" s="4"/>
      <c r="E61" s="4"/>
      <c r="F61" s="4"/>
      <c r="G61" s="8"/>
      <c r="H61" s="5"/>
    </row>
    <row r="62" spans="1:8" x14ac:dyDescent="0.25">
      <c r="A62" s="2"/>
      <c r="B62" s="5"/>
      <c r="C62" s="2"/>
      <c r="D62" s="2"/>
      <c r="E62" s="2"/>
      <c r="F62" s="2"/>
      <c r="G62" s="2"/>
      <c r="H62" s="5"/>
    </row>
    <row r="63" spans="1:8" x14ac:dyDescent="0.25">
      <c r="A63" s="2"/>
      <c r="B63" s="5"/>
      <c r="C63" s="2"/>
      <c r="D63" s="2"/>
      <c r="E63" s="2"/>
      <c r="F63" s="2"/>
      <c r="G63" s="2"/>
      <c r="H63" s="5"/>
    </row>
    <row r="64" spans="1:8" x14ac:dyDescent="0.25">
      <c r="A64" s="2"/>
      <c r="B64" s="5"/>
      <c r="C64" s="2"/>
      <c r="D64" s="2"/>
      <c r="E64" s="2"/>
      <c r="F64" s="2"/>
      <c r="G64" s="2"/>
      <c r="H64" s="5"/>
    </row>
    <row r="65" spans="1:8" x14ac:dyDescent="0.25">
      <c r="A65" s="5"/>
      <c r="B65" s="2"/>
      <c r="C65" s="2"/>
      <c r="D65" s="2"/>
      <c r="E65" s="2"/>
      <c r="F65" s="2"/>
      <c r="G65" s="2"/>
      <c r="H65" s="5"/>
    </row>
    <row r="66" spans="1:8" x14ac:dyDescent="0.25">
      <c r="A66" s="5"/>
      <c r="B66" s="5"/>
      <c r="C66" s="5"/>
      <c r="D66" s="5"/>
      <c r="E66" s="5"/>
      <c r="F66" s="5"/>
      <c r="G66" s="5"/>
      <c r="H66" s="5"/>
    </row>
    <row r="67" spans="1:8" x14ac:dyDescent="0.25">
      <c r="A67" s="5"/>
      <c r="B67" s="5"/>
      <c r="C67" s="5"/>
      <c r="D67" s="5"/>
      <c r="E67" s="5"/>
      <c r="F67" s="5"/>
      <c r="G67" s="5"/>
      <c r="H67" s="5"/>
    </row>
    <row r="68" spans="1:8" x14ac:dyDescent="0.25">
      <c r="A68" s="5"/>
      <c r="B68" s="5"/>
      <c r="C68" s="5"/>
      <c r="D68" s="5"/>
      <c r="E68" s="5"/>
      <c r="F68" s="5"/>
      <c r="G68" s="5"/>
      <c r="H68" s="5"/>
    </row>
    <row r="69" spans="1:8" x14ac:dyDescent="0.25">
      <c r="A69" s="5" t="s">
        <v>204</v>
      </c>
      <c r="B69" s="5"/>
      <c r="C69" s="4"/>
      <c r="D69" s="4"/>
      <c r="E69" s="4"/>
      <c r="F69" s="4"/>
      <c r="G69" s="5"/>
      <c r="H69" s="5"/>
    </row>
    <row r="70" spans="1:8" x14ac:dyDescent="0.25">
      <c r="A70" s="2"/>
      <c r="B70" s="5"/>
      <c r="C70" s="2"/>
      <c r="D70" s="5"/>
      <c r="E70" s="5"/>
      <c r="F70" s="5"/>
      <c r="G70" s="5"/>
      <c r="H70" s="5"/>
    </row>
    <row r="71" spans="1:8" x14ac:dyDescent="0.25">
      <c r="A71" s="2"/>
      <c r="B71" s="5"/>
      <c r="C71" s="2"/>
      <c r="D71" s="5"/>
      <c r="E71" s="5"/>
      <c r="F71" s="5"/>
      <c r="G71" s="5"/>
      <c r="H71" s="5"/>
    </row>
    <row r="72" spans="1:8" x14ac:dyDescent="0.25">
      <c r="A72" s="2"/>
      <c r="B72" s="5"/>
      <c r="C72" s="2"/>
      <c r="D72" s="5"/>
      <c r="E72" s="5"/>
      <c r="F72" s="5"/>
      <c r="G72" s="5"/>
      <c r="H72" s="5"/>
    </row>
    <row r="73" spans="1:8" x14ac:dyDescent="0.25">
      <c r="A73" s="5"/>
      <c r="B73" s="5"/>
      <c r="C73" s="5"/>
      <c r="D73" s="5"/>
      <c r="E73" s="5"/>
      <c r="F73" s="5"/>
      <c r="G73" s="5"/>
      <c r="H73" s="5"/>
    </row>
    <row r="74" spans="1:8" x14ac:dyDescent="0.25">
      <c r="A74" s="63"/>
      <c r="B74" s="63"/>
      <c r="C74" s="63"/>
      <c r="D74" s="63"/>
      <c r="E74" s="63"/>
      <c r="F74" s="63"/>
      <c r="G74" s="63"/>
      <c r="H74" s="64"/>
    </row>
  </sheetData>
  <mergeCells count="11">
    <mergeCell ref="A2:A9"/>
    <mergeCell ref="B2:F2"/>
    <mergeCell ref="C12:F12"/>
    <mergeCell ref="B3:I3"/>
    <mergeCell ref="B4:I4"/>
    <mergeCell ref="B5:I5"/>
    <mergeCell ref="B6:I6"/>
    <mergeCell ref="B7:I7"/>
    <mergeCell ref="B8:I8"/>
    <mergeCell ref="B9:I9"/>
    <mergeCell ref="A10:H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40" workbookViewId="0">
      <selection activeCell="B11" sqref="B11"/>
    </sheetView>
  </sheetViews>
  <sheetFormatPr baseColWidth="10" defaultRowHeight="15" x14ac:dyDescent="0.25"/>
  <cols>
    <col min="1" max="1" width="7.5703125" style="5" customWidth="1"/>
    <col min="2" max="2" width="86.42578125" style="5" customWidth="1"/>
    <col min="3" max="3" width="7.28515625" style="5" bestFit="1" customWidth="1"/>
    <col min="4" max="4" width="8.28515625" style="5" bestFit="1" customWidth="1"/>
    <col min="5" max="5" width="15.140625" style="72" customWidth="1"/>
    <col min="6" max="6" width="19.85546875" style="73" customWidth="1"/>
  </cols>
  <sheetData>
    <row r="1" spans="1:6" ht="34.5" customHeight="1" x14ac:dyDescent="0.25">
      <c r="A1" s="341" t="s">
        <v>520</v>
      </c>
      <c r="B1" s="342"/>
      <c r="C1" s="342"/>
      <c r="D1" s="342"/>
      <c r="E1" s="342"/>
      <c r="F1" s="342"/>
    </row>
    <row r="2" spans="1:6" ht="26.25" customHeight="1" x14ac:dyDescent="0.25">
      <c r="A2" s="342"/>
      <c r="B2" s="342"/>
      <c r="C2" s="342"/>
      <c r="D2" s="342"/>
      <c r="E2" s="342"/>
      <c r="F2" s="342"/>
    </row>
    <row r="3" spans="1:6" x14ac:dyDescent="0.25">
      <c r="A3" s="75"/>
      <c r="B3" s="76"/>
      <c r="C3" s="77"/>
      <c r="D3" s="77"/>
      <c r="E3" s="78"/>
      <c r="F3" s="79"/>
    </row>
    <row r="4" spans="1:6" x14ac:dyDescent="0.25">
      <c r="A4" s="80" t="s">
        <v>516</v>
      </c>
      <c r="B4" s="81"/>
      <c r="C4" s="82"/>
      <c r="D4" s="77"/>
      <c r="E4" s="78"/>
      <c r="F4" s="79"/>
    </row>
    <row r="5" spans="1:6" x14ac:dyDescent="0.25">
      <c r="A5" s="80" t="s">
        <v>213</v>
      </c>
      <c r="B5" s="81"/>
      <c r="C5" s="83"/>
      <c r="D5" s="83"/>
      <c r="E5" s="86" t="s">
        <v>214</v>
      </c>
      <c r="F5" s="87">
        <v>43581</v>
      </c>
    </row>
    <row r="7" spans="1:6" x14ac:dyDescent="0.25">
      <c r="A7" s="88" t="s">
        <v>215</v>
      </c>
      <c r="B7" s="89"/>
      <c r="C7" s="83"/>
      <c r="D7" s="83"/>
      <c r="E7" s="78"/>
      <c r="F7" s="79"/>
    </row>
    <row r="8" spans="1:6" ht="30" x14ac:dyDescent="0.25">
      <c r="A8" s="90" t="s">
        <v>216</v>
      </c>
      <c r="B8" s="90" t="s">
        <v>217</v>
      </c>
      <c r="C8" s="90" t="s">
        <v>128</v>
      </c>
      <c r="D8" s="90" t="s">
        <v>129</v>
      </c>
      <c r="E8" s="91" t="s">
        <v>218</v>
      </c>
      <c r="F8" s="92" t="s">
        <v>219</v>
      </c>
    </row>
    <row r="9" spans="1:6" x14ac:dyDescent="0.25">
      <c r="A9" s="93"/>
      <c r="B9" s="94"/>
      <c r="C9" s="93"/>
      <c r="D9" s="95"/>
      <c r="E9" s="96"/>
      <c r="F9" s="97"/>
    </row>
    <row r="10" spans="1:6" x14ac:dyDescent="0.25">
      <c r="A10" s="98">
        <v>1</v>
      </c>
      <c r="B10" s="99" t="s">
        <v>220</v>
      </c>
      <c r="C10" s="100"/>
      <c r="D10" s="95"/>
      <c r="E10" s="95"/>
      <c r="F10" s="101"/>
    </row>
    <row r="11" spans="1:6" ht="60" x14ac:dyDescent="0.25">
      <c r="A11" s="74" t="s">
        <v>221</v>
      </c>
      <c r="B11" s="102" t="s">
        <v>517</v>
      </c>
      <c r="C11" s="103" t="s">
        <v>2</v>
      </c>
      <c r="D11" s="103">
        <v>32</v>
      </c>
      <c r="E11" s="104"/>
      <c r="F11" s="104"/>
    </row>
    <row r="12" spans="1:6" ht="45" x14ac:dyDescent="0.25">
      <c r="A12" s="74" t="s">
        <v>222</v>
      </c>
      <c r="B12" s="102" t="s">
        <v>518</v>
      </c>
      <c r="C12" s="103" t="s">
        <v>2</v>
      </c>
      <c r="D12" s="103">
        <v>15</v>
      </c>
      <c r="E12" s="104"/>
      <c r="F12" s="104"/>
    </row>
    <row r="13" spans="1:6" ht="75" x14ac:dyDescent="0.25">
      <c r="A13" s="74" t="s">
        <v>223</v>
      </c>
      <c r="B13" s="102" t="s">
        <v>224</v>
      </c>
      <c r="C13" s="103" t="s">
        <v>2</v>
      </c>
      <c r="D13" s="103">
        <v>15</v>
      </c>
      <c r="E13" s="104"/>
      <c r="F13" s="104"/>
    </row>
    <row r="14" spans="1:6" x14ac:dyDescent="0.25">
      <c r="A14" s="74" t="s">
        <v>225</v>
      </c>
      <c r="B14" s="102" t="s">
        <v>226</v>
      </c>
      <c r="C14" s="103" t="s">
        <v>2</v>
      </c>
      <c r="D14" s="103">
        <f>D12</f>
        <v>15</v>
      </c>
      <c r="E14" s="104"/>
      <c r="F14" s="104"/>
    </row>
    <row r="15" spans="1:6" x14ac:dyDescent="0.25">
      <c r="A15" s="74" t="s">
        <v>227</v>
      </c>
      <c r="B15" s="102" t="s">
        <v>228</v>
      </c>
      <c r="C15" s="103" t="s">
        <v>2</v>
      </c>
      <c r="D15" s="103">
        <f>D11+D12*2</f>
        <v>62</v>
      </c>
      <c r="E15" s="104"/>
      <c r="F15" s="104"/>
    </row>
    <row r="16" spans="1:6" x14ac:dyDescent="0.25">
      <c r="A16" s="74" t="s">
        <v>229</v>
      </c>
      <c r="B16" s="102" t="s">
        <v>230</v>
      </c>
      <c r="C16" s="103" t="s">
        <v>2</v>
      </c>
      <c r="D16" s="103">
        <f>D12*4+D11*2</f>
        <v>124</v>
      </c>
      <c r="E16" s="104"/>
      <c r="F16" s="104"/>
    </row>
    <row r="17" spans="1:6" x14ac:dyDescent="0.25">
      <c r="A17" s="74" t="s">
        <v>231</v>
      </c>
      <c r="B17" s="102" t="s">
        <v>232</v>
      </c>
      <c r="C17" s="103" t="s">
        <v>2</v>
      </c>
      <c r="D17" s="103">
        <v>35</v>
      </c>
      <c r="E17" s="104"/>
      <c r="F17" s="104"/>
    </row>
    <row r="18" spans="1:6" x14ac:dyDescent="0.25">
      <c r="A18" s="74" t="s">
        <v>233</v>
      </c>
      <c r="B18" s="102" t="s">
        <v>234</v>
      </c>
      <c r="C18" s="103" t="s">
        <v>2</v>
      </c>
      <c r="D18" s="103">
        <v>15</v>
      </c>
      <c r="E18" s="104"/>
      <c r="F18" s="104"/>
    </row>
    <row r="19" spans="1:6" x14ac:dyDescent="0.25">
      <c r="A19" s="74" t="s">
        <v>235</v>
      </c>
      <c r="B19" s="102" t="s">
        <v>236</v>
      </c>
      <c r="C19" s="103" t="s">
        <v>2</v>
      </c>
      <c r="D19" s="103">
        <v>60</v>
      </c>
      <c r="E19" s="104"/>
      <c r="F19" s="104"/>
    </row>
    <row r="20" spans="1:6" x14ac:dyDescent="0.25">
      <c r="A20" s="105"/>
      <c r="B20" s="106" t="s">
        <v>237</v>
      </c>
      <c r="C20" s="107"/>
      <c r="D20" s="108"/>
      <c r="E20" s="109"/>
      <c r="F20" s="110"/>
    </row>
    <row r="21" spans="1:6" x14ac:dyDescent="0.25">
      <c r="A21" s="74"/>
      <c r="B21" s="102"/>
      <c r="C21" s="103"/>
      <c r="D21" s="103"/>
      <c r="E21" s="104"/>
      <c r="F21" s="104"/>
    </row>
    <row r="22" spans="1:6" x14ac:dyDescent="0.25">
      <c r="A22" s="98">
        <v>2</v>
      </c>
      <c r="B22" s="99" t="s">
        <v>238</v>
      </c>
      <c r="C22" s="100"/>
      <c r="D22" s="95"/>
      <c r="E22" s="95"/>
      <c r="F22" s="101"/>
    </row>
    <row r="23" spans="1:6" x14ac:dyDescent="0.25">
      <c r="A23" s="74"/>
      <c r="B23" s="111" t="s">
        <v>239</v>
      </c>
      <c r="C23" s="103"/>
      <c r="D23" s="103"/>
      <c r="E23" s="104"/>
      <c r="F23" s="104"/>
    </row>
    <row r="24" spans="1:6" ht="30" x14ac:dyDescent="0.25">
      <c r="A24" s="74" t="s">
        <v>240</v>
      </c>
      <c r="B24" s="102" t="s">
        <v>241</v>
      </c>
      <c r="C24" s="103" t="s">
        <v>143</v>
      </c>
      <c r="D24" s="103">
        <f>4*D37+1*(D35+D36+D39)</f>
        <v>297</v>
      </c>
      <c r="E24" s="104"/>
      <c r="F24" s="104"/>
    </row>
    <row r="25" spans="1:6" x14ac:dyDescent="0.25">
      <c r="A25" s="74"/>
      <c r="B25" s="112" t="s">
        <v>242</v>
      </c>
      <c r="C25" s="103"/>
      <c r="D25" s="103"/>
      <c r="E25" s="104"/>
      <c r="F25" s="113"/>
    </row>
    <row r="26" spans="1:6" x14ac:dyDescent="0.25">
      <c r="A26" s="105"/>
      <c r="B26" s="106" t="s">
        <v>243</v>
      </c>
      <c r="C26" s="107"/>
      <c r="D26" s="108"/>
      <c r="E26" s="109"/>
      <c r="F26" s="110"/>
    </row>
    <row r="27" spans="1:6" x14ac:dyDescent="0.25">
      <c r="A27" s="114"/>
      <c r="B27" s="115"/>
      <c r="C27" s="116"/>
      <c r="D27" s="116"/>
      <c r="E27" s="117"/>
      <c r="F27" s="118"/>
    </row>
    <row r="28" spans="1:6" ht="30" x14ac:dyDescent="0.25">
      <c r="A28" s="98">
        <v>3</v>
      </c>
      <c r="B28" s="99" t="s">
        <v>519</v>
      </c>
      <c r="C28" s="100"/>
      <c r="D28" s="95"/>
      <c r="E28" s="95"/>
      <c r="F28" s="101"/>
    </row>
    <row r="29" spans="1:6" ht="60" x14ac:dyDescent="0.25">
      <c r="A29" s="74" t="s">
        <v>244</v>
      </c>
      <c r="B29" s="102" t="s">
        <v>245</v>
      </c>
      <c r="C29" s="103" t="s">
        <v>2</v>
      </c>
      <c r="D29" s="103">
        <v>30</v>
      </c>
      <c r="E29" s="104"/>
      <c r="F29" s="104"/>
    </row>
    <row r="30" spans="1:6" ht="60" x14ac:dyDescent="0.25">
      <c r="A30" s="74" t="s">
        <v>246</v>
      </c>
      <c r="B30" s="102" t="s">
        <v>247</v>
      </c>
      <c r="C30" s="103" t="s">
        <v>2</v>
      </c>
      <c r="D30" s="119">
        <v>9</v>
      </c>
      <c r="E30" s="104"/>
      <c r="F30" s="104"/>
    </row>
    <row r="31" spans="1:6" ht="60" x14ac:dyDescent="0.25">
      <c r="A31" s="74" t="s">
        <v>248</v>
      </c>
      <c r="B31" s="102" t="s">
        <v>249</v>
      </c>
      <c r="C31" s="103" t="s">
        <v>2</v>
      </c>
      <c r="D31" s="119">
        <v>3</v>
      </c>
      <c r="E31" s="104"/>
      <c r="F31" s="104"/>
    </row>
    <row r="32" spans="1:6" x14ac:dyDescent="0.25">
      <c r="A32" s="105"/>
      <c r="B32" s="106" t="s">
        <v>250</v>
      </c>
      <c r="C32" s="107"/>
      <c r="D32" s="108"/>
      <c r="E32" s="109"/>
      <c r="F32" s="110"/>
    </row>
    <row r="33" spans="1:6" x14ac:dyDescent="0.25">
      <c r="A33" s="74"/>
      <c r="B33" s="102"/>
      <c r="C33" s="103"/>
      <c r="D33" s="103"/>
      <c r="E33" s="104"/>
      <c r="F33" s="104"/>
    </row>
    <row r="34" spans="1:6" x14ac:dyDescent="0.25">
      <c r="A34" s="98">
        <v>4</v>
      </c>
      <c r="B34" s="99" t="s">
        <v>251</v>
      </c>
      <c r="C34" s="100"/>
      <c r="D34" s="95"/>
      <c r="E34" s="95"/>
      <c r="F34" s="101"/>
    </row>
    <row r="35" spans="1:6" x14ac:dyDescent="0.25">
      <c r="A35" s="74" t="s">
        <v>252</v>
      </c>
      <c r="B35" s="102" t="s">
        <v>253</v>
      </c>
      <c r="C35" s="103" t="s">
        <v>2</v>
      </c>
      <c r="D35" s="103">
        <v>36</v>
      </c>
      <c r="E35" s="104"/>
      <c r="F35" s="104"/>
    </row>
    <row r="36" spans="1:6" x14ac:dyDescent="0.25">
      <c r="A36" s="74" t="s">
        <v>254</v>
      </c>
      <c r="B36" s="102" t="s">
        <v>255</v>
      </c>
      <c r="C36" s="103" t="s">
        <v>2</v>
      </c>
      <c r="D36" s="103">
        <v>6</v>
      </c>
      <c r="E36" s="104"/>
      <c r="F36" s="104"/>
    </row>
    <row r="37" spans="1:6" x14ac:dyDescent="0.25">
      <c r="A37" s="74" t="s">
        <v>256</v>
      </c>
      <c r="B37" s="120" t="s">
        <v>257</v>
      </c>
      <c r="C37" s="103" t="s">
        <v>2</v>
      </c>
      <c r="D37" s="119">
        <v>63</v>
      </c>
      <c r="E37" s="121"/>
      <c r="F37" s="121"/>
    </row>
    <row r="38" spans="1:6" ht="45" x14ac:dyDescent="0.25">
      <c r="A38" s="74" t="s">
        <v>258</v>
      </c>
      <c r="B38" s="120" t="s">
        <v>259</v>
      </c>
      <c r="C38" s="119" t="s">
        <v>2</v>
      </c>
      <c r="D38" s="119">
        <v>63</v>
      </c>
      <c r="E38" s="121"/>
      <c r="F38" s="121"/>
    </row>
    <row r="39" spans="1:6" x14ac:dyDescent="0.25">
      <c r="A39" s="74" t="s">
        <v>260</v>
      </c>
      <c r="B39" s="102" t="s">
        <v>261</v>
      </c>
      <c r="C39" s="103" t="s">
        <v>2</v>
      </c>
      <c r="D39" s="122">
        <v>3</v>
      </c>
      <c r="E39" s="104"/>
      <c r="F39" s="104"/>
    </row>
    <row r="40" spans="1:6" x14ac:dyDescent="0.25">
      <c r="A40" s="74" t="s">
        <v>262</v>
      </c>
      <c r="B40" s="120" t="s">
        <v>263</v>
      </c>
      <c r="C40" s="119" t="s">
        <v>264</v>
      </c>
      <c r="D40" s="119">
        <v>1</v>
      </c>
      <c r="E40" s="121"/>
      <c r="F40" s="121"/>
    </row>
    <row r="41" spans="1:6" x14ac:dyDescent="0.25">
      <c r="A41" s="105"/>
      <c r="B41" s="106" t="s">
        <v>265</v>
      </c>
      <c r="C41" s="107"/>
      <c r="D41" s="108"/>
      <c r="E41" s="109"/>
      <c r="F41" s="110"/>
    </row>
    <row r="42" spans="1:6" x14ac:dyDescent="0.25">
      <c r="A42" s="74"/>
      <c r="B42" s="102"/>
      <c r="C42" s="103"/>
      <c r="D42" s="103"/>
      <c r="E42" s="104"/>
      <c r="F42" s="104"/>
    </row>
    <row r="43" spans="1:6" x14ac:dyDescent="0.25">
      <c r="A43" s="98">
        <v>5</v>
      </c>
      <c r="B43" s="99" t="s">
        <v>266</v>
      </c>
      <c r="C43" s="100"/>
      <c r="D43" s="95"/>
      <c r="E43" s="95"/>
      <c r="F43" s="101"/>
    </row>
    <row r="44" spans="1:6" ht="30" x14ac:dyDescent="0.25">
      <c r="A44" s="74" t="s">
        <v>267</v>
      </c>
      <c r="B44" s="102" t="s">
        <v>268</v>
      </c>
      <c r="C44" s="103" t="s">
        <v>2</v>
      </c>
      <c r="D44" s="103">
        <v>18</v>
      </c>
      <c r="E44" s="104"/>
      <c r="F44" s="104"/>
    </row>
    <row r="45" spans="1:6" ht="30" x14ac:dyDescent="0.25">
      <c r="A45" s="74" t="s">
        <v>269</v>
      </c>
      <c r="B45" s="102" t="s">
        <v>270</v>
      </c>
      <c r="C45" s="103" t="s">
        <v>2</v>
      </c>
      <c r="D45" s="103">
        <v>3</v>
      </c>
      <c r="E45" s="104"/>
      <c r="F45" s="104"/>
    </row>
    <row r="46" spans="1:6" x14ac:dyDescent="0.25">
      <c r="A46" s="74" t="s">
        <v>271</v>
      </c>
      <c r="B46" s="102" t="s">
        <v>272</v>
      </c>
      <c r="C46" s="103" t="s">
        <v>273</v>
      </c>
      <c r="D46" s="103">
        <v>480</v>
      </c>
      <c r="E46" s="104"/>
      <c r="F46" s="104"/>
    </row>
    <row r="47" spans="1:6" ht="30" x14ac:dyDescent="0.25">
      <c r="A47" s="74" t="s">
        <v>274</v>
      </c>
      <c r="B47" s="102" t="s">
        <v>275</v>
      </c>
      <c r="C47" s="103" t="s">
        <v>273</v>
      </c>
      <c r="D47" s="103">
        <v>40</v>
      </c>
      <c r="E47" s="104"/>
      <c r="F47" s="104"/>
    </row>
    <row r="48" spans="1:6" ht="30" x14ac:dyDescent="0.25">
      <c r="A48" s="74" t="s">
        <v>276</v>
      </c>
      <c r="B48" s="102" t="s">
        <v>277</v>
      </c>
      <c r="C48" s="103" t="s">
        <v>138</v>
      </c>
      <c r="D48" s="103">
        <f>D46</f>
        <v>480</v>
      </c>
      <c r="E48" s="104"/>
      <c r="F48" s="104"/>
    </row>
    <row r="49" spans="1:6" x14ac:dyDescent="0.25">
      <c r="A49" s="74" t="s">
        <v>278</v>
      </c>
      <c r="B49" s="102" t="s">
        <v>279</v>
      </c>
      <c r="C49" s="103" t="s">
        <v>273</v>
      </c>
      <c r="D49" s="103">
        <v>104</v>
      </c>
      <c r="E49" s="104"/>
      <c r="F49" s="104"/>
    </row>
    <row r="50" spans="1:6" x14ac:dyDescent="0.25">
      <c r="A50" s="74" t="s">
        <v>280</v>
      </c>
      <c r="B50" s="102" t="s">
        <v>281</v>
      </c>
      <c r="C50" s="103" t="s">
        <v>273</v>
      </c>
      <c r="D50" s="103">
        <v>68</v>
      </c>
      <c r="E50" s="104"/>
      <c r="F50" s="104"/>
    </row>
    <row r="51" spans="1:6" ht="45" x14ac:dyDescent="0.25">
      <c r="A51" s="74" t="s">
        <v>282</v>
      </c>
      <c r="B51" s="102" t="s">
        <v>283</v>
      </c>
      <c r="C51" s="103" t="s">
        <v>273</v>
      </c>
      <c r="D51" s="103">
        <v>118</v>
      </c>
      <c r="E51" s="104"/>
      <c r="F51" s="104"/>
    </row>
    <row r="52" spans="1:6" ht="30" x14ac:dyDescent="0.25">
      <c r="A52" s="74" t="s">
        <v>284</v>
      </c>
      <c r="B52" s="102" t="s">
        <v>285</v>
      </c>
      <c r="C52" s="103" t="s">
        <v>2</v>
      </c>
      <c r="D52" s="103">
        <v>8</v>
      </c>
      <c r="E52" s="104"/>
      <c r="F52" s="104"/>
    </row>
    <row r="53" spans="1:6" x14ac:dyDescent="0.25">
      <c r="A53" s="74" t="s">
        <v>286</v>
      </c>
      <c r="B53" s="102" t="s">
        <v>287</v>
      </c>
      <c r="C53" s="103" t="s">
        <v>2</v>
      </c>
      <c r="D53" s="122">
        <v>20</v>
      </c>
      <c r="E53" s="104"/>
      <c r="F53" s="104"/>
    </row>
    <row r="54" spans="1:6" x14ac:dyDescent="0.25">
      <c r="A54" s="74" t="s">
        <v>288</v>
      </c>
      <c r="B54" s="102" t="s">
        <v>289</v>
      </c>
      <c r="C54" s="103" t="s">
        <v>2</v>
      </c>
      <c r="D54" s="103">
        <v>12</v>
      </c>
      <c r="E54" s="104"/>
      <c r="F54" s="104"/>
    </row>
    <row r="55" spans="1:6" ht="45" x14ac:dyDescent="0.25">
      <c r="A55" s="74" t="s">
        <v>290</v>
      </c>
      <c r="B55" s="102" t="s">
        <v>291</v>
      </c>
      <c r="C55" s="103" t="s">
        <v>2</v>
      </c>
      <c r="D55" s="103">
        <v>12</v>
      </c>
      <c r="E55" s="104"/>
      <c r="F55" s="104"/>
    </row>
    <row r="56" spans="1:6" ht="30" x14ac:dyDescent="0.25">
      <c r="A56" s="74" t="s">
        <v>292</v>
      </c>
      <c r="B56" s="102" t="s">
        <v>293</v>
      </c>
      <c r="C56" s="103" t="s">
        <v>2</v>
      </c>
      <c r="D56" s="103">
        <v>20</v>
      </c>
      <c r="E56" s="104"/>
      <c r="F56" s="104"/>
    </row>
    <row r="57" spans="1:6" ht="30" x14ac:dyDescent="0.25">
      <c r="A57" s="74" t="s">
        <v>294</v>
      </c>
      <c r="B57" s="102" t="s">
        <v>295</v>
      </c>
      <c r="C57" s="103" t="s">
        <v>2</v>
      </c>
      <c r="D57" s="103">
        <v>4</v>
      </c>
      <c r="E57" s="104"/>
      <c r="F57" s="104"/>
    </row>
    <row r="58" spans="1:6" x14ac:dyDescent="0.25">
      <c r="A58" s="74" t="s">
        <v>296</v>
      </c>
      <c r="B58" s="102" t="s">
        <v>297</v>
      </c>
      <c r="C58" s="103" t="s">
        <v>2</v>
      </c>
      <c r="D58" s="103">
        <v>1</v>
      </c>
      <c r="E58" s="123"/>
      <c r="F58" s="104"/>
    </row>
    <row r="59" spans="1:6" x14ac:dyDescent="0.25">
      <c r="A59" s="105"/>
      <c r="B59" s="106" t="s">
        <v>265</v>
      </c>
      <c r="C59" s="107"/>
      <c r="D59" s="108"/>
      <c r="E59" s="109"/>
      <c r="F59" s="110"/>
    </row>
    <row r="60" spans="1:6" x14ac:dyDescent="0.25">
      <c r="A60" s="124"/>
      <c r="B60" s="125"/>
      <c r="C60" s="126"/>
      <c r="D60" s="126"/>
      <c r="E60" s="127"/>
      <c r="F60" s="128"/>
    </row>
    <row r="61" spans="1:6" x14ac:dyDescent="0.25">
      <c r="A61" s="129"/>
      <c r="B61" s="130"/>
      <c r="C61" s="129"/>
      <c r="D61" s="131"/>
      <c r="E61" s="132"/>
      <c r="F61" s="133"/>
    </row>
    <row r="62" spans="1:6" x14ac:dyDescent="0.25">
      <c r="A62" s="134"/>
      <c r="B62" s="340"/>
      <c r="C62" s="340"/>
      <c r="D62" s="340"/>
      <c r="E62" s="134"/>
      <c r="F62" s="135"/>
    </row>
    <row r="63" spans="1:6" x14ac:dyDescent="0.25">
      <c r="A63" s="134"/>
      <c r="B63" s="134"/>
      <c r="C63" s="136"/>
      <c r="D63" s="136"/>
      <c r="E63" s="134"/>
      <c r="F63" s="134"/>
    </row>
    <row r="64" spans="1:6" x14ac:dyDescent="0.25">
      <c r="A64" s="134"/>
      <c r="B64" s="340"/>
      <c r="C64" s="340"/>
      <c r="D64" s="340"/>
      <c r="E64" s="134"/>
      <c r="F64" s="135"/>
    </row>
    <row r="65" spans="1:6" x14ac:dyDescent="0.25">
      <c r="A65" s="134"/>
      <c r="B65" s="277"/>
      <c r="C65" s="277"/>
      <c r="D65" s="277"/>
      <c r="E65" s="134"/>
      <c r="F65" s="134"/>
    </row>
  </sheetData>
  <mergeCells count="3">
    <mergeCell ref="B62:D62"/>
    <mergeCell ref="B64:D64"/>
    <mergeCell ref="A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topLeftCell="A139" workbookViewId="0">
      <selection sqref="A1:F2"/>
    </sheetView>
  </sheetViews>
  <sheetFormatPr baseColWidth="10" defaultRowHeight="15" x14ac:dyDescent="0.25"/>
  <cols>
    <col min="1" max="1" width="7.5703125" style="5" customWidth="1"/>
    <col min="2" max="2" width="86.42578125" style="5" customWidth="1"/>
    <col min="3" max="3" width="7.7109375" style="5" customWidth="1"/>
    <col min="4" max="4" width="8.5703125" style="70" bestFit="1" customWidth="1"/>
    <col min="5" max="5" width="15.140625" style="72" customWidth="1"/>
    <col min="6" max="6" width="19.85546875" style="73" customWidth="1"/>
  </cols>
  <sheetData>
    <row r="1" spans="1:6" ht="36.75" customHeight="1" x14ac:dyDescent="0.25">
      <c r="A1" s="341" t="s">
        <v>529</v>
      </c>
      <c r="B1" s="341"/>
      <c r="C1" s="341"/>
      <c r="D1" s="341"/>
      <c r="E1" s="341"/>
      <c r="F1" s="341"/>
    </row>
    <row r="2" spans="1:6" ht="26.25" customHeight="1" x14ac:dyDescent="0.25">
      <c r="A2" s="341"/>
      <c r="B2" s="341"/>
      <c r="C2" s="341"/>
      <c r="D2" s="341"/>
      <c r="E2" s="341"/>
      <c r="F2" s="341"/>
    </row>
    <row r="3" spans="1:6" x14ac:dyDescent="0.25">
      <c r="A3" s="75"/>
      <c r="B3" s="76"/>
      <c r="C3" s="77"/>
      <c r="D3" s="77"/>
      <c r="E3" s="78"/>
      <c r="F3" s="79"/>
    </row>
    <row r="4" spans="1:6" x14ac:dyDescent="0.25">
      <c r="A4" s="80" t="s">
        <v>521</v>
      </c>
      <c r="B4" s="81"/>
      <c r="C4" s="82"/>
      <c r="D4" s="77"/>
      <c r="E4" s="78"/>
      <c r="F4" s="79"/>
    </row>
    <row r="5" spans="1:6" x14ac:dyDescent="0.25">
      <c r="A5" s="75"/>
      <c r="B5" s="81"/>
      <c r="C5" s="83"/>
      <c r="D5" s="83"/>
      <c r="E5" s="84"/>
      <c r="F5" s="85"/>
    </row>
    <row r="6" spans="1:6" x14ac:dyDescent="0.25">
      <c r="A6" s="80" t="s">
        <v>213</v>
      </c>
      <c r="B6" s="81"/>
      <c r="C6" s="83"/>
      <c r="D6" s="83"/>
      <c r="E6" s="86" t="s">
        <v>214</v>
      </c>
      <c r="F6" s="87">
        <v>43581</v>
      </c>
    </row>
    <row r="8" spans="1:6" x14ac:dyDescent="0.25">
      <c r="A8" s="88" t="s">
        <v>215</v>
      </c>
      <c r="B8" s="89"/>
      <c r="C8" s="83"/>
      <c r="D8" s="83"/>
      <c r="E8" s="78"/>
      <c r="F8" s="79"/>
    </row>
    <row r="9" spans="1:6" ht="30" x14ac:dyDescent="0.25">
      <c r="A9" s="90" t="s">
        <v>216</v>
      </c>
      <c r="B9" s="90" t="s">
        <v>217</v>
      </c>
      <c r="C9" s="90" t="s">
        <v>128</v>
      </c>
      <c r="D9" s="90" t="s">
        <v>129</v>
      </c>
      <c r="E9" s="91" t="s">
        <v>218</v>
      </c>
      <c r="F9" s="92" t="s">
        <v>219</v>
      </c>
    </row>
    <row r="10" spans="1:6" x14ac:dyDescent="0.25">
      <c r="A10" s="93"/>
      <c r="B10" s="94"/>
      <c r="C10" s="93"/>
      <c r="D10" s="95"/>
      <c r="E10" s="96"/>
      <c r="F10" s="97"/>
    </row>
    <row r="11" spans="1:6" x14ac:dyDescent="0.25">
      <c r="A11" s="98">
        <v>1</v>
      </c>
      <c r="B11" s="99" t="s">
        <v>298</v>
      </c>
      <c r="C11" s="100"/>
      <c r="D11" s="95"/>
      <c r="E11" s="95"/>
      <c r="F11" s="101"/>
    </row>
    <row r="12" spans="1:6" ht="30" x14ac:dyDescent="0.25">
      <c r="A12" s="140"/>
      <c r="B12" s="141" t="s">
        <v>299</v>
      </c>
      <c r="C12" s="142"/>
      <c r="D12" s="143"/>
      <c r="E12" s="144"/>
      <c r="F12" s="145"/>
    </row>
    <row r="13" spans="1:6" ht="30" x14ac:dyDescent="0.25">
      <c r="A13" s="74" t="s">
        <v>221</v>
      </c>
      <c r="B13" s="102" t="s">
        <v>300</v>
      </c>
      <c r="C13" s="103" t="s">
        <v>2</v>
      </c>
      <c r="D13" s="103">
        <v>1</v>
      </c>
      <c r="E13" s="104"/>
      <c r="F13" s="104"/>
    </row>
    <row r="14" spans="1:6" ht="30" x14ac:dyDescent="0.25">
      <c r="A14" s="74" t="s">
        <v>222</v>
      </c>
      <c r="B14" s="102" t="s">
        <v>301</v>
      </c>
      <c r="C14" s="103" t="s">
        <v>2</v>
      </c>
      <c r="D14" s="103">
        <v>15</v>
      </c>
      <c r="E14" s="104"/>
      <c r="F14" s="104"/>
    </row>
    <row r="15" spans="1:6" x14ac:dyDescent="0.25">
      <c r="A15" s="74" t="s">
        <v>223</v>
      </c>
      <c r="B15" s="146" t="s">
        <v>302</v>
      </c>
      <c r="C15" s="103" t="s">
        <v>303</v>
      </c>
      <c r="D15" s="103">
        <v>1</v>
      </c>
      <c r="E15" s="104"/>
      <c r="F15" s="104"/>
    </row>
    <row r="16" spans="1:6" ht="60" x14ac:dyDescent="0.25">
      <c r="A16" s="74" t="s">
        <v>225</v>
      </c>
      <c r="B16" s="102" t="s">
        <v>304</v>
      </c>
      <c r="C16" s="103" t="s">
        <v>273</v>
      </c>
      <c r="D16" s="103">
        <v>365</v>
      </c>
      <c r="E16" s="104"/>
      <c r="F16" s="104"/>
    </row>
    <row r="17" spans="1:6" ht="30" x14ac:dyDescent="0.25">
      <c r="A17" s="74" t="s">
        <v>227</v>
      </c>
      <c r="B17" s="102" t="s">
        <v>305</v>
      </c>
      <c r="C17" s="103" t="s">
        <v>2</v>
      </c>
      <c r="D17" s="103">
        <v>15</v>
      </c>
      <c r="E17" s="104"/>
      <c r="F17" s="104"/>
    </row>
    <row r="18" spans="1:6" ht="45" x14ac:dyDescent="0.25">
      <c r="A18" s="74" t="s">
        <v>229</v>
      </c>
      <c r="B18" s="102" t="s">
        <v>306</v>
      </c>
      <c r="C18" s="103" t="s">
        <v>273</v>
      </c>
      <c r="D18" s="103">
        <v>365</v>
      </c>
      <c r="E18" s="104"/>
      <c r="F18" s="104"/>
    </row>
    <row r="19" spans="1:6" ht="45" x14ac:dyDescent="0.25">
      <c r="A19" s="74" t="s">
        <v>231</v>
      </c>
      <c r="B19" s="102" t="s">
        <v>307</v>
      </c>
      <c r="C19" s="103" t="s">
        <v>273</v>
      </c>
      <c r="D19" s="103">
        <v>12</v>
      </c>
      <c r="E19" s="104"/>
      <c r="F19" s="104"/>
    </row>
    <row r="20" spans="1:6" x14ac:dyDescent="0.25">
      <c r="A20" s="74" t="s">
        <v>233</v>
      </c>
      <c r="B20" s="102" t="s">
        <v>308</v>
      </c>
      <c r="C20" s="103" t="s">
        <v>2</v>
      </c>
      <c r="D20" s="103">
        <v>1</v>
      </c>
      <c r="E20" s="104"/>
      <c r="F20" s="104"/>
    </row>
    <row r="21" spans="1:6" x14ac:dyDescent="0.25">
      <c r="A21" s="74" t="s">
        <v>235</v>
      </c>
      <c r="B21" s="102" t="s">
        <v>309</v>
      </c>
      <c r="C21" s="103" t="s">
        <v>2</v>
      </c>
      <c r="D21" s="147">
        <v>2</v>
      </c>
      <c r="E21" s="148"/>
      <c r="F21" s="148"/>
    </row>
    <row r="22" spans="1:6" ht="30" x14ac:dyDescent="0.25">
      <c r="A22" s="74" t="s">
        <v>310</v>
      </c>
      <c r="B22" s="102" t="s">
        <v>311</v>
      </c>
      <c r="C22" s="103" t="s">
        <v>2</v>
      </c>
      <c r="D22" s="147">
        <v>2</v>
      </c>
      <c r="E22" s="148"/>
      <c r="F22" s="148"/>
    </row>
    <row r="23" spans="1:6" ht="90" x14ac:dyDescent="0.25">
      <c r="A23" s="74" t="s">
        <v>312</v>
      </c>
      <c r="B23" s="102" t="s">
        <v>313</v>
      </c>
      <c r="C23" s="103" t="s">
        <v>2</v>
      </c>
      <c r="D23" s="103">
        <v>1</v>
      </c>
      <c r="E23" s="104"/>
      <c r="F23" s="104"/>
    </row>
    <row r="24" spans="1:6" ht="45" x14ac:dyDescent="0.25">
      <c r="A24" s="74" t="s">
        <v>314</v>
      </c>
      <c r="B24" s="102" t="s">
        <v>315</v>
      </c>
      <c r="C24" s="103" t="s">
        <v>2</v>
      </c>
      <c r="D24" s="103">
        <v>1</v>
      </c>
      <c r="E24" s="104"/>
      <c r="F24" s="104"/>
    </row>
    <row r="25" spans="1:6" ht="45" x14ac:dyDescent="0.25">
      <c r="A25" s="74" t="s">
        <v>316</v>
      </c>
      <c r="B25" s="102" t="s">
        <v>317</v>
      </c>
      <c r="C25" s="103" t="s">
        <v>2</v>
      </c>
      <c r="D25" s="103">
        <v>1</v>
      </c>
      <c r="E25" s="104"/>
      <c r="F25" s="104"/>
    </row>
    <row r="26" spans="1:6" x14ac:dyDescent="0.25">
      <c r="A26" s="74" t="s">
        <v>318</v>
      </c>
      <c r="B26" s="102" t="s">
        <v>319</v>
      </c>
      <c r="C26" s="103" t="s">
        <v>303</v>
      </c>
      <c r="D26" s="103">
        <v>1</v>
      </c>
      <c r="E26" s="104"/>
      <c r="F26" s="104"/>
    </row>
    <row r="27" spans="1:6" ht="30" x14ac:dyDescent="0.25">
      <c r="A27" s="74" t="s">
        <v>320</v>
      </c>
      <c r="B27" s="102" t="s">
        <v>321</v>
      </c>
      <c r="C27" s="103" t="s">
        <v>2</v>
      </c>
      <c r="D27" s="103">
        <v>1</v>
      </c>
      <c r="E27" s="104"/>
      <c r="F27" s="104"/>
    </row>
    <row r="28" spans="1:6" x14ac:dyDescent="0.25">
      <c r="A28" s="74" t="s">
        <v>322</v>
      </c>
      <c r="B28" s="102" t="s">
        <v>323</v>
      </c>
      <c r="C28" s="103" t="s">
        <v>324</v>
      </c>
      <c r="D28" s="103">
        <v>1</v>
      </c>
      <c r="E28" s="104"/>
      <c r="F28" s="104"/>
    </row>
    <row r="29" spans="1:6" x14ac:dyDescent="0.25">
      <c r="A29" s="74" t="s">
        <v>325</v>
      </c>
      <c r="B29" s="102" t="s">
        <v>326</v>
      </c>
      <c r="C29" s="103" t="s">
        <v>324</v>
      </c>
      <c r="D29" s="103">
        <v>1</v>
      </c>
      <c r="E29" s="104"/>
      <c r="F29" s="104"/>
    </row>
    <row r="30" spans="1:6" ht="75" x14ac:dyDescent="0.25">
      <c r="A30" s="74" t="s">
        <v>327</v>
      </c>
      <c r="B30" s="102" t="s">
        <v>328</v>
      </c>
      <c r="C30" s="103" t="s">
        <v>273</v>
      </c>
      <c r="D30" s="103">
        <v>5</v>
      </c>
      <c r="E30" s="104"/>
      <c r="F30" s="104"/>
    </row>
    <row r="31" spans="1:6" ht="60" x14ac:dyDescent="0.25">
      <c r="A31" s="74" t="s">
        <v>329</v>
      </c>
      <c r="B31" s="149" t="s">
        <v>330</v>
      </c>
      <c r="C31" s="103" t="s">
        <v>2</v>
      </c>
      <c r="D31" s="103">
        <v>1</v>
      </c>
      <c r="E31" s="104"/>
      <c r="F31" s="104"/>
    </row>
    <row r="32" spans="1:6" ht="45" x14ac:dyDescent="0.25">
      <c r="A32" s="74" t="s">
        <v>331</v>
      </c>
      <c r="B32" s="149" t="s">
        <v>332</v>
      </c>
      <c r="C32" s="103" t="s">
        <v>2</v>
      </c>
      <c r="D32" s="103">
        <v>1</v>
      </c>
      <c r="E32" s="104"/>
      <c r="F32" s="104"/>
    </row>
    <row r="33" spans="1:6" ht="45" x14ac:dyDescent="0.25">
      <c r="A33" s="74" t="s">
        <v>333</v>
      </c>
      <c r="B33" s="102" t="s">
        <v>334</v>
      </c>
      <c r="C33" s="103" t="s">
        <v>324</v>
      </c>
      <c r="D33" s="103">
        <v>1</v>
      </c>
      <c r="E33" s="104"/>
      <c r="F33" s="104"/>
    </row>
    <row r="34" spans="1:6" ht="45" x14ac:dyDescent="0.25">
      <c r="A34" s="74" t="s">
        <v>335</v>
      </c>
      <c r="B34" s="120" t="s">
        <v>336</v>
      </c>
      <c r="C34" s="103" t="s">
        <v>273</v>
      </c>
      <c r="D34" s="103">
        <v>24</v>
      </c>
      <c r="E34" s="104"/>
      <c r="F34" s="104"/>
    </row>
    <row r="35" spans="1:6" ht="60" x14ac:dyDescent="0.25">
      <c r="A35" s="74" t="s">
        <v>337</v>
      </c>
      <c r="B35" s="102" t="s">
        <v>338</v>
      </c>
      <c r="C35" s="103" t="s">
        <v>2</v>
      </c>
      <c r="D35" s="103">
        <v>1</v>
      </c>
      <c r="E35" s="104"/>
      <c r="F35" s="104"/>
    </row>
    <row r="36" spans="1:6" ht="45" x14ac:dyDescent="0.25">
      <c r="A36" s="74" t="s">
        <v>339</v>
      </c>
      <c r="B36" s="102" t="s">
        <v>340</v>
      </c>
      <c r="C36" s="103" t="s">
        <v>273</v>
      </c>
      <c r="D36" s="103">
        <v>12</v>
      </c>
      <c r="E36" s="104"/>
      <c r="F36" s="104"/>
    </row>
    <row r="37" spans="1:6" x14ac:dyDescent="0.25">
      <c r="A37" s="74" t="s">
        <v>341</v>
      </c>
      <c r="B37" s="102" t="s">
        <v>342</v>
      </c>
      <c r="C37" s="103" t="s">
        <v>324</v>
      </c>
      <c r="D37" s="103">
        <v>1</v>
      </c>
      <c r="E37" s="104"/>
      <c r="F37" s="104"/>
    </row>
    <row r="38" spans="1:6" x14ac:dyDescent="0.25">
      <c r="A38" s="105"/>
      <c r="B38" s="106" t="s">
        <v>237</v>
      </c>
      <c r="C38" s="107"/>
      <c r="D38" s="108"/>
      <c r="E38" s="109"/>
      <c r="F38" s="110">
        <f>SUM(F13:F37)</f>
        <v>0</v>
      </c>
    </row>
    <row r="39" spans="1:6" x14ac:dyDescent="0.25">
      <c r="A39" s="114"/>
      <c r="B39" s="149"/>
      <c r="C39" s="114"/>
      <c r="D39" s="150"/>
      <c r="E39" s="117"/>
      <c r="F39" s="118"/>
    </row>
    <row r="40" spans="1:6" x14ac:dyDescent="0.25">
      <c r="A40" s="98">
        <v>2</v>
      </c>
      <c r="B40" s="99" t="s">
        <v>220</v>
      </c>
      <c r="C40" s="100"/>
      <c r="D40" s="95"/>
      <c r="E40" s="95"/>
      <c r="F40" s="101"/>
    </row>
    <row r="41" spans="1:6" ht="150" x14ac:dyDescent="0.25">
      <c r="A41" s="74" t="s">
        <v>240</v>
      </c>
      <c r="B41" s="102" t="s">
        <v>522</v>
      </c>
      <c r="C41" s="103" t="s">
        <v>2</v>
      </c>
      <c r="D41" s="103">
        <v>1</v>
      </c>
      <c r="E41" s="104"/>
      <c r="F41" s="104"/>
    </row>
    <row r="42" spans="1:6" ht="90" x14ac:dyDescent="0.25">
      <c r="A42" s="74" t="s">
        <v>343</v>
      </c>
      <c r="B42" s="102" t="s">
        <v>523</v>
      </c>
      <c r="C42" s="103" t="s">
        <v>2</v>
      </c>
      <c r="D42" s="103">
        <v>32</v>
      </c>
      <c r="E42" s="104"/>
      <c r="F42" s="104"/>
    </row>
    <row r="43" spans="1:6" ht="45" x14ac:dyDescent="0.25">
      <c r="A43" s="74" t="s">
        <v>344</v>
      </c>
      <c r="B43" s="102" t="s">
        <v>524</v>
      </c>
      <c r="C43" s="103" t="s">
        <v>2</v>
      </c>
      <c r="D43" s="103">
        <v>13</v>
      </c>
      <c r="E43" s="104"/>
      <c r="F43" s="104"/>
    </row>
    <row r="44" spans="1:6" ht="75" x14ac:dyDescent="0.25">
      <c r="A44" s="74" t="s">
        <v>345</v>
      </c>
      <c r="B44" s="102" t="s">
        <v>224</v>
      </c>
      <c r="C44" s="103" t="s">
        <v>2</v>
      </c>
      <c r="D44" s="103">
        <v>13</v>
      </c>
      <c r="E44" s="104"/>
      <c r="F44" s="104"/>
    </row>
    <row r="45" spans="1:6" ht="30" x14ac:dyDescent="0.25">
      <c r="A45" s="74" t="s">
        <v>346</v>
      </c>
      <c r="B45" s="102" t="s">
        <v>347</v>
      </c>
      <c r="C45" s="103" t="s">
        <v>2</v>
      </c>
      <c r="D45" s="103">
        <v>22</v>
      </c>
      <c r="E45" s="104"/>
      <c r="F45" s="104"/>
    </row>
    <row r="46" spans="1:6" ht="30" x14ac:dyDescent="0.25">
      <c r="A46" s="74" t="s">
        <v>348</v>
      </c>
      <c r="B46" s="102" t="s">
        <v>349</v>
      </c>
      <c r="C46" s="103" t="s">
        <v>2</v>
      </c>
      <c r="D46" s="103">
        <v>22</v>
      </c>
      <c r="E46" s="104"/>
      <c r="F46" s="104"/>
    </row>
    <row r="47" spans="1:6" ht="30" x14ac:dyDescent="0.25">
      <c r="A47" s="74" t="s">
        <v>350</v>
      </c>
      <c r="B47" s="102" t="s">
        <v>351</v>
      </c>
      <c r="C47" s="103" t="s">
        <v>2</v>
      </c>
      <c r="D47" s="103">
        <v>44</v>
      </c>
      <c r="E47" s="104"/>
      <c r="F47" s="104"/>
    </row>
    <row r="48" spans="1:6" x14ac:dyDescent="0.25">
      <c r="A48" s="74" t="s">
        <v>352</v>
      </c>
      <c r="B48" s="102" t="s">
        <v>353</v>
      </c>
      <c r="C48" s="103" t="s">
        <v>2</v>
      </c>
      <c r="D48" s="103">
        <f>32*3</f>
        <v>96</v>
      </c>
      <c r="E48" s="104"/>
      <c r="F48" s="104"/>
    </row>
    <row r="49" spans="1:6" x14ac:dyDescent="0.25">
      <c r="A49" s="74" t="s">
        <v>354</v>
      </c>
      <c r="B49" s="102" t="s">
        <v>228</v>
      </c>
      <c r="C49" s="103" t="s">
        <v>2</v>
      </c>
      <c r="D49" s="103">
        <f>2*32</f>
        <v>64</v>
      </c>
      <c r="E49" s="104"/>
      <c r="F49" s="104"/>
    </row>
    <row r="50" spans="1:6" x14ac:dyDescent="0.25">
      <c r="A50" s="74" t="s">
        <v>355</v>
      </c>
      <c r="B50" s="102" t="s">
        <v>230</v>
      </c>
      <c r="C50" s="103" t="s">
        <v>2</v>
      </c>
      <c r="D50" s="103">
        <f>4*32</f>
        <v>128</v>
      </c>
      <c r="E50" s="104"/>
      <c r="F50" s="104"/>
    </row>
    <row r="51" spans="1:6" x14ac:dyDescent="0.25">
      <c r="A51" s="74" t="s">
        <v>356</v>
      </c>
      <c r="B51" s="102" t="s">
        <v>357</v>
      </c>
      <c r="C51" s="103" t="s">
        <v>2</v>
      </c>
      <c r="D51" s="103">
        <v>32</v>
      </c>
      <c r="E51" s="104"/>
      <c r="F51" s="104"/>
    </row>
    <row r="52" spans="1:6" x14ac:dyDescent="0.25">
      <c r="A52" s="74" t="s">
        <v>358</v>
      </c>
      <c r="B52" s="102" t="s">
        <v>359</v>
      </c>
      <c r="C52" s="103" t="s">
        <v>2</v>
      </c>
      <c r="D52" s="103">
        <v>13</v>
      </c>
      <c r="E52" s="104"/>
      <c r="F52" s="104"/>
    </row>
    <row r="53" spans="1:6" ht="60" x14ac:dyDescent="0.25">
      <c r="A53" s="74" t="s">
        <v>360</v>
      </c>
      <c r="B53" s="102" t="s">
        <v>361</v>
      </c>
      <c r="C53" s="103" t="s">
        <v>2</v>
      </c>
      <c r="D53" s="103">
        <v>22</v>
      </c>
      <c r="E53" s="104"/>
      <c r="F53" s="104"/>
    </row>
    <row r="54" spans="1:6" ht="30" x14ac:dyDescent="0.25">
      <c r="A54" s="74" t="s">
        <v>362</v>
      </c>
      <c r="B54" s="102" t="s">
        <v>363</v>
      </c>
      <c r="C54" s="103" t="s">
        <v>2</v>
      </c>
      <c r="D54" s="103">
        <v>82</v>
      </c>
      <c r="E54" s="104"/>
      <c r="F54" s="104"/>
    </row>
    <row r="55" spans="1:6" ht="30" x14ac:dyDescent="0.25">
      <c r="A55" s="74" t="s">
        <v>364</v>
      </c>
      <c r="B55" s="102" t="s">
        <v>365</v>
      </c>
      <c r="C55" s="103" t="s">
        <v>2</v>
      </c>
      <c r="D55" s="103">
        <v>32</v>
      </c>
      <c r="E55" s="104"/>
      <c r="F55" s="104"/>
    </row>
    <row r="56" spans="1:6" ht="30" x14ac:dyDescent="0.25">
      <c r="A56" s="74" t="s">
        <v>366</v>
      </c>
      <c r="B56" s="102" t="s">
        <v>367</v>
      </c>
      <c r="C56" s="103" t="s">
        <v>2</v>
      </c>
      <c r="D56" s="103">
        <v>32</v>
      </c>
      <c r="E56" s="104"/>
      <c r="F56" s="104"/>
    </row>
    <row r="57" spans="1:6" ht="45" x14ac:dyDescent="0.25">
      <c r="A57" s="74" t="s">
        <v>368</v>
      </c>
      <c r="B57" s="102" t="s">
        <v>369</v>
      </c>
      <c r="C57" s="103" t="s">
        <v>2</v>
      </c>
      <c r="D57" s="103">
        <v>4</v>
      </c>
      <c r="E57" s="104"/>
      <c r="F57" s="104"/>
    </row>
    <row r="58" spans="1:6" x14ac:dyDescent="0.25">
      <c r="A58" s="105"/>
      <c r="B58" s="106" t="s">
        <v>243</v>
      </c>
      <c r="C58" s="107"/>
      <c r="D58" s="108"/>
      <c r="E58" s="109"/>
      <c r="F58" s="110">
        <f>SUM(F40:F57)</f>
        <v>0</v>
      </c>
    </row>
    <row r="59" spans="1:6" x14ac:dyDescent="0.25">
      <c r="A59" s="74"/>
      <c r="B59" s="102"/>
      <c r="C59" s="103"/>
      <c r="D59" s="103"/>
      <c r="E59" s="104"/>
      <c r="F59" s="104"/>
    </row>
    <row r="60" spans="1:6" x14ac:dyDescent="0.25">
      <c r="A60" s="98">
        <v>3</v>
      </c>
      <c r="B60" s="99" t="s">
        <v>238</v>
      </c>
      <c r="C60" s="100"/>
      <c r="D60" s="95"/>
      <c r="E60" s="95"/>
      <c r="F60" s="101"/>
    </row>
    <row r="61" spans="1:6" x14ac:dyDescent="0.25">
      <c r="A61" s="74"/>
      <c r="B61" s="111" t="s">
        <v>525</v>
      </c>
      <c r="C61" s="103"/>
      <c r="D61" s="103"/>
      <c r="E61" s="104"/>
      <c r="F61" s="104"/>
    </row>
    <row r="62" spans="1:6" ht="30" x14ac:dyDescent="0.25">
      <c r="A62" s="74" t="s">
        <v>244</v>
      </c>
      <c r="B62" s="102" t="s">
        <v>370</v>
      </c>
      <c r="C62" s="103" t="s">
        <v>273</v>
      </c>
      <c r="D62" s="103">
        <v>174</v>
      </c>
      <c r="E62" s="104"/>
      <c r="F62" s="104"/>
    </row>
    <row r="63" spans="1:6" ht="30" x14ac:dyDescent="0.25">
      <c r="A63" s="74" t="s">
        <v>246</v>
      </c>
      <c r="B63" s="102" t="s">
        <v>371</v>
      </c>
      <c r="C63" s="103" t="s">
        <v>2</v>
      </c>
      <c r="D63" s="103">
        <v>8</v>
      </c>
      <c r="E63" s="104"/>
      <c r="F63" s="104"/>
    </row>
    <row r="64" spans="1:6" x14ac:dyDescent="0.25">
      <c r="A64" s="74" t="s">
        <v>248</v>
      </c>
      <c r="B64" s="102" t="s">
        <v>372</v>
      </c>
      <c r="C64" s="103" t="s">
        <v>2</v>
      </c>
      <c r="D64" s="103">
        <v>2</v>
      </c>
      <c r="E64" s="104"/>
      <c r="F64" s="104"/>
    </row>
    <row r="65" spans="1:6" x14ac:dyDescent="0.25">
      <c r="A65" s="74" t="s">
        <v>373</v>
      </c>
      <c r="B65" s="102" t="s">
        <v>374</v>
      </c>
      <c r="C65" s="103" t="s">
        <v>2</v>
      </c>
      <c r="D65" s="103">
        <v>4</v>
      </c>
      <c r="E65" s="104"/>
      <c r="F65" s="104"/>
    </row>
    <row r="66" spans="1:6" ht="30" x14ac:dyDescent="0.25">
      <c r="A66" s="74" t="s">
        <v>375</v>
      </c>
      <c r="B66" s="102" t="s">
        <v>376</v>
      </c>
      <c r="C66" s="103" t="s">
        <v>2</v>
      </c>
      <c r="D66" s="103">
        <v>23</v>
      </c>
      <c r="E66" s="104"/>
      <c r="F66" s="104"/>
    </row>
    <row r="67" spans="1:6" ht="45" x14ac:dyDescent="0.25">
      <c r="A67" s="74" t="s">
        <v>377</v>
      </c>
      <c r="B67" s="102" t="s">
        <v>378</v>
      </c>
      <c r="C67" s="103" t="s">
        <v>2</v>
      </c>
      <c r="D67" s="103">
        <v>2</v>
      </c>
      <c r="E67" s="104"/>
      <c r="F67" s="104"/>
    </row>
    <row r="68" spans="1:6" ht="45" x14ac:dyDescent="0.25">
      <c r="A68" s="74"/>
      <c r="B68" s="151" t="s">
        <v>526</v>
      </c>
      <c r="C68" s="152"/>
      <c r="D68" s="152"/>
      <c r="E68" s="153"/>
      <c r="F68" s="154"/>
    </row>
    <row r="69" spans="1:6" ht="30" x14ac:dyDescent="0.25">
      <c r="A69" s="74" t="s">
        <v>379</v>
      </c>
      <c r="B69" s="102" t="s">
        <v>380</v>
      </c>
      <c r="C69" s="103" t="s">
        <v>273</v>
      </c>
      <c r="D69" s="103">
        <v>64</v>
      </c>
      <c r="E69" s="104"/>
      <c r="F69" s="104"/>
    </row>
    <row r="70" spans="1:6" ht="45" x14ac:dyDescent="0.25">
      <c r="A70" s="74" t="s">
        <v>381</v>
      </c>
      <c r="B70" s="102" t="s">
        <v>382</v>
      </c>
      <c r="C70" s="103" t="s">
        <v>273</v>
      </c>
      <c r="D70" s="103">
        <v>12</v>
      </c>
      <c r="E70" s="104"/>
      <c r="F70" s="104"/>
    </row>
    <row r="71" spans="1:6" ht="45" x14ac:dyDescent="0.25">
      <c r="A71" s="74" t="s">
        <v>383</v>
      </c>
      <c r="B71" s="102" t="s">
        <v>384</v>
      </c>
      <c r="C71" s="103" t="s">
        <v>273</v>
      </c>
      <c r="D71" s="103">
        <v>767</v>
      </c>
      <c r="E71" s="104"/>
      <c r="F71" s="104"/>
    </row>
    <row r="72" spans="1:6" ht="45" x14ac:dyDescent="0.25">
      <c r="A72" s="74" t="s">
        <v>385</v>
      </c>
      <c r="B72" s="102" t="s">
        <v>386</v>
      </c>
      <c r="C72" s="103" t="s">
        <v>273</v>
      </c>
      <c r="D72" s="103">
        <v>3316</v>
      </c>
      <c r="E72" s="104"/>
      <c r="F72" s="104"/>
    </row>
    <row r="73" spans="1:6" ht="45" x14ac:dyDescent="0.25">
      <c r="A73" s="74" t="s">
        <v>387</v>
      </c>
      <c r="B73" s="102" t="s">
        <v>388</v>
      </c>
      <c r="C73" s="103" t="s">
        <v>273</v>
      </c>
      <c r="D73" s="103">
        <v>1130</v>
      </c>
      <c r="E73" s="104"/>
      <c r="F73" s="104"/>
    </row>
    <row r="74" spans="1:6" ht="30" x14ac:dyDescent="0.25">
      <c r="A74" s="74" t="s">
        <v>389</v>
      </c>
      <c r="B74" s="102" t="s">
        <v>390</v>
      </c>
      <c r="C74" s="103" t="s">
        <v>273</v>
      </c>
      <c r="D74" s="103">
        <v>760</v>
      </c>
      <c r="E74" s="104"/>
      <c r="F74" s="104"/>
    </row>
    <row r="75" spans="1:6" ht="45" x14ac:dyDescent="0.25">
      <c r="A75" s="74" t="s">
        <v>391</v>
      </c>
      <c r="B75" s="102" t="s">
        <v>392</v>
      </c>
      <c r="C75" s="103" t="s">
        <v>273</v>
      </c>
      <c r="D75" s="103">
        <v>1910</v>
      </c>
      <c r="E75" s="104"/>
      <c r="F75" s="104"/>
    </row>
    <row r="76" spans="1:6" ht="30" x14ac:dyDescent="0.25">
      <c r="A76" s="74" t="s">
        <v>393</v>
      </c>
      <c r="B76" s="102" t="s">
        <v>394</v>
      </c>
      <c r="C76" s="103" t="s">
        <v>273</v>
      </c>
      <c r="D76" s="103">
        <f>57*4</f>
        <v>228</v>
      </c>
      <c r="E76" s="104"/>
      <c r="F76" s="104"/>
    </row>
    <row r="77" spans="1:6" ht="30" x14ac:dyDescent="0.25">
      <c r="A77" s="74" t="s">
        <v>395</v>
      </c>
      <c r="B77" s="102" t="s">
        <v>396</v>
      </c>
      <c r="C77" s="103" t="s">
        <v>273</v>
      </c>
      <c r="D77" s="103">
        <v>576</v>
      </c>
      <c r="E77" s="104"/>
      <c r="F77" s="104"/>
    </row>
    <row r="78" spans="1:6" ht="30" x14ac:dyDescent="0.25">
      <c r="A78" s="74" t="s">
        <v>397</v>
      </c>
      <c r="B78" s="102" t="s">
        <v>398</v>
      </c>
      <c r="C78" s="103" t="s">
        <v>273</v>
      </c>
      <c r="D78" s="103">
        <v>90</v>
      </c>
      <c r="E78" s="104"/>
      <c r="F78" s="104"/>
    </row>
    <row r="79" spans="1:6" x14ac:dyDescent="0.25">
      <c r="A79" s="74"/>
      <c r="B79" s="111" t="s">
        <v>399</v>
      </c>
      <c r="C79" s="103"/>
      <c r="D79" s="103"/>
      <c r="E79" s="104"/>
      <c r="F79" s="104"/>
    </row>
    <row r="80" spans="1:6" ht="30" x14ac:dyDescent="0.25">
      <c r="A80" s="74" t="s">
        <v>397</v>
      </c>
      <c r="B80" s="102" t="s">
        <v>400</v>
      </c>
      <c r="C80" s="103" t="s">
        <v>273</v>
      </c>
      <c r="D80" s="103">
        <v>140</v>
      </c>
      <c r="E80" s="104"/>
      <c r="F80" s="104"/>
    </row>
    <row r="81" spans="1:6" ht="30" x14ac:dyDescent="0.25">
      <c r="A81" s="74" t="s">
        <v>401</v>
      </c>
      <c r="B81" s="102" t="s">
        <v>402</v>
      </c>
      <c r="C81" s="103" t="s">
        <v>273</v>
      </c>
      <c r="D81" s="103">
        <v>1880</v>
      </c>
      <c r="E81" s="104"/>
      <c r="F81" s="104"/>
    </row>
    <row r="82" spans="1:6" ht="30" x14ac:dyDescent="0.25">
      <c r="A82" s="74" t="s">
        <v>403</v>
      </c>
      <c r="B82" s="102" t="s">
        <v>404</v>
      </c>
      <c r="C82" s="103" t="s">
        <v>273</v>
      </c>
      <c r="D82" s="103">
        <v>920</v>
      </c>
      <c r="E82" s="104"/>
      <c r="F82" s="104"/>
    </row>
    <row r="83" spans="1:6" ht="30" x14ac:dyDescent="0.25">
      <c r="A83" s="74" t="s">
        <v>405</v>
      </c>
      <c r="B83" s="102" t="s">
        <v>406</v>
      </c>
      <c r="C83" s="103" t="s">
        <v>273</v>
      </c>
      <c r="D83" s="103">
        <v>750</v>
      </c>
      <c r="E83" s="104"/>
      <c r="F83" s="104"/>
    </row>
    <row r="84" spans="1:6" ht="30" x14ac:dyDescent="0.25">
      <c r="A84" s="74" t="s">
        <v>407</v>
      </c>
      <c r="B84" s="102" t="s">
        <v>408</v>
      </c>
      <c r="C84" s="103" t="s">
        <v>273</v>
      </c>
      <c r="D84" s="103">
        <v>25</v>
      </c>
      <c r="E84" s="104"/>
      <c r="F84" s="104"/>
    </row>
    <row r="85" spans="1:6" ht="30" x14ac:dyDescent="0.25">
      <c r="A85" s="74" t="s">
        <v>409</v>
      </c>
      <c r="B85" s="102" t="s">
        <v>410</v>
      </c>
      <c r="C85" s="103" t="s">
        <v>273</v>
      </c>
      <c r="D85" s="103">
        <v>25</v>
      </c>
      <c r="E85" s="104"/>
      <c r="F85" s="104"/>
    </row>
    <row r="86" spans="1:6" ht="30" x14ac:dyDescent="0.25">
      <c r="A86" s="74" t="s">
        <v>411</v>
      </c>
      <c r="B86" s="102" t="s">
        <v>412</v>
      </c>
      <c r="C86" s="103" t="s">
        <v>273</v>
      </c>
      <c r="D86" s="103">
        <v>250</v>
      </c>
      <c r="E86" s="104"/>
      <c r="F86" s="104"/>
    </row>
    <row r="87" spans="1:6" ht="30" x14ac:dyDescent="0.25">
      <c r="A87" s="74" t="s">
        <v>413</v>
      </c>
      <c r="B87" s="102" t="s">
        <v>414</v>
      </c>
      <c r="C87" s="103" t="s">
        <v>273</v>
      </c>
      <c r="D87" s="103">
        <v>63</v>
      </c>
      <c r="E87" s="104"/>
      <c r="F87" s="104"/>
    </row>
    <row r="88" spans="1:6" x14ac:dyDescent="0.25">
      <c r="A88" s="105"/>
      <c r="B88" s="106" t="s">
        <v>415</v>
      </c>
      <c r="C88" s="107"/>
      <c r="D88" s="108"/>
      <c r="E88" s="109"/>
      <c r="F88" s="110">
        <f>SUM(F62:F87)</f>
        <v>0</v>
      </c>
    </row>
    <row r="89" spans="1:6" x14ac:dyDescent="0.25">
      <c r="A89" s="114"/>
      <c r="B89" s="115"/>
      <c r="C89" s="116"/>
      <c r="D89" s="116"/>
      <c r="E89" s="117"/>
      <c r="F89" s="118"/>
    </row>
    <row r="90" spans="1:6" ht="30" x14ac:dyDescent="0.25">
      <c r="A90" s="98">
        <v>4</v>
      </c>
      <c r="B90" s="99" t="s">
        <v>527</v>
      </c>
      <c r="C90" s="100"/>
      <c r="D90" s="95"/>
      <c r="E90" s="95"/>
      <c r="F90" s="101"/>
    </row>
    <row r="91" spans="1:6" ht="60" x14ac:dyDescent="0.25">
      <c r="A91" s="74" t="s">
        <v>252</v>
      </c>
      <c r="B91" s="102" t="s">
        <v>416</v>
      </c>
      <c r="C91" s="103" t="s">
        <v>2</v>
      </c>
      <c r="D91" s="119">
        <v>26</v>
      </c>
      <c r="E91" s="104"/>
      <c r="F91" s="104"/>
    </row>
    <row r="92" spans="1:6" ht="60" x14ac:dyDescent="0.25">
      <c r="A92" s="74" t="s">
        <v>254</v>
      </c>
      <c r="B92" s="102" t="s">
        <v>417</v>
      </c>
      <c r="C92" s="103" t="s">
        <v>2</v>
      </c>
      <c r="D92" s="119">
        <v>31</v>
      </c>
      <c r="E92" s="104"/>
      <c r="F92" s="104"/>
    </row>
    <row r="93" spans="1:6" ht="45" x14ac:dyDescent="0.25">
      <c r="A93" s="74" t="s">
        <v>256</v>
      </c>
      <c r="B93" s="102" t="s">
        <v>418</v>
      </c>
      <c r="C93" s="103" t="s">
        <v>2</v>
      </c>
      <c r="D93" s="119">
        <v>12</v>
      </c>
      <c r="E93" s="104"/>
      <c r="F93" s="104"/>
    </row>
    <row r="94" spans="1:6" ht="45" x14ac:dyDescent="0.25">
      <c r="A94" s="74" t="s">
        <v>258</v>
      </c>
      <c r="B94" s="102" t="s">
        <v>419</v>
      </c>
      <c r="C94" s="103" t="s">
        <v>2</v>
      </c>
      <c r="D94" s="103">
        <v>4</v>
      </c>
      <c r="E94" s="104"/>
      <c r="F94" s="104"/>
    </row>
    <row r="95" spans="1:6" ht="45" x14ac:dyDescent="0.25">
      <c r="A95" s="74" t="s">
        <v>260</v>
      </c>
      <c r="B95" s="102" t="s">
        <v>420</v>
      </c>
      <c r="C95" s="103" t="s">
        <v>2</v>
      </c>
      <c r="D95" s="103">
        <v>6</v>
      </c>
      <c r="E95" s="104"/>
      <c r="F95" s="104"/>
    </row>
    <row r="96" spans="1:6" ht="60" x14ac:dyDescent="0.25">
      <c r="A96" s="74" t="s">
        <v>262</v>
      </c>
      <c r="B96" s="102" t="s">
        <v>421</v>
      </c>
      <c r="C96" s="103" t="s">
        <v>2</v>
      </c>
      <c r="D96" s="103">
        <v>32</v>
      </c>
      <c r="E96" s="104"/>
      <c r="F96" s="104"/>
    </row>
    <row r="97" spans="1:6" ht="45" x14ac:dyDescent="0.25">
      <c r="A97" s="74" t="s">
        <v>422</v>
      </c>
      <c r="B97" s="102" t="s">
        <v>423</v>
      </c>
      <c r="C97" s="103" t="s">
        <v>2</v>
      </c>
      <c r="D97" s="103">
        <v>4</v>
      </c>
      <c r="E97" s="104"/>
      <c r="F97" s="104"/>
    </row>
    <row r="98" spans="1:6" ht="45" x14ac:dyDescent="0.25">
      <c r="A98" s="74" t="s">
        <v>424</v>
      </c>
      <c r="B98" s="102" t="s">
        <v>425</v>
      </c>
      <c r="C98" s="103" t="s">
        <v>2</v>
      </c>
      <c r="D98" s="103">
        <v>15</v>
      </c>
      <c r="E98" s="104"/>
      <c r="F98" s="104"/>
    </row>
    <row r="99" spans="1:6" ht="45" x14ac:dyDescent="0.25">
      <c r="A99" s="74" t="s">
        <v>426</v>
      </c>
      <c r="B99" s="102" t="s">
        <v>427</v>
      </c>
      <c r="C99" s="103" t="s">
        <v>2</v>
      </c>
      <c r="D99" s="103">
        <v>4</v>
      </c>
      <c r="E99" s="104"/>
      <c r="F99" s="104"/>
    </row>
    <row r="100" spans="1:6" ht="45" x14ac:dyDescent="0.25">
      <c r="A100" s="74" t="s">
        <v>428</v>
      </c>
      <c r="B100" s="102" t="s">
        <v>429</v>
      </c>
      <c r="C100" s="103" t="s">
        <v>2</v>
      </c>
      <c r="D100" s="103">
        <v>1</v>
      </c>
      <c r="E100" s="104"/>
      <c r="F100" s="104"/>
    </row>
    <row r="101" spans="1:6" ht="45" x14ac:dyDescent="0.25">
      <c r="A101" s="74" t="s">
        <v>430</v>
      </c>
      <c r="B101" s="102" t="s">
        <v>431</v>
      </c>
      <c r="C101" s="103" t="s">
        <v>2</v>
      </c>
      <c r="D101" s="103">
        <v>3</v>
      </c>
      <c r="E101" s="104"/>
      <c r="F101" s="104"/>
    </row>
    <row r="102" spans="1:6" ht="45" x14ac:dyDescent="0.25">
      <c r="A102" s="74" t="s">
        <v>432</v>
      </c>
      <c r="B102" s="102" t="s">
        <v>433</v>
      </c>
      <c r="C102" s="103" t="s">
        <v>2</v>
      </c>
      <c r="D102" s="103">
        <v>2</v>
      </c>
      <c r="E102" s="104"/>
      <c r="F102" s="104"/>
    </row>
    <row r="103" spans="1:6" ht="45" x14ac:dyDescent="0.25">
      <c r="A103" s="74" t="s">
        <v>434</v>
      </c>
      <c r="B103" s="102" t="s">
        <v>435</v>
      </c>
      <c r="C103" s="103" t="s">
        <v>2</v>
      </c>
      <c r="D103" s="103">
        <v>4</v>
      </c>
      <c r="E103" s="104"/>
      <c r="F103" s="104"/>
    </row>
    <row r="104" spans="1:6" ht="45" x14ac:dyDescent="0.25">
      <c r="A104" s="74" t="s">
        <v>436</v>
      </c>
      <c r="B104" s="102" t="s">
        <v>437</v>
      </c>
      <c r="C104" s="103" t="s">
        <v>2</v>
      </c>
      <c r="D104" s="103">
        <v>82</v>
      </c>
      <c r="E104" s="104"/>
      <c r="F104" s="104"/>
    </row>
    <row r="105" spans="1:6" x14ac:dyDescent="0.25">
      <c r="A105" s="105"/>
      <c r="B105" s="106" t="s">
        <v>438</v>
      </c>
      <c r="C105" s="107"/>
      <c r="D105" s="108"/>
      <c r="E105" s="109"/>
      <c r="F105" s="110">
        <f>SUM(F91:F104)</f>
        <v>0</v>
      </c>
    </row>
    <row r="106" spans="1:6" x14ac:dyDescent="0.25">
      <c r="A106" s="74"/>
      <c r="B106" s="102"/>
      <c r="C106" s="103"/>
      <c r="D106" s="103"/>
      <c r="E106" s="104"/>
      <c r="F106" s="104"/>
    </row>
    <row r="107" spans="1:6" x14ac:dyDescent="0.25">
      <c r="A107" s="98">
        <v>5</v>
      </c>
      <c r="B107" s="99" t="s">
        <v>251</v>
      </c>
      <c r="C107" s="100"/>
      <c r="D107" s="95"/>
      <c r="E107" s="95"/>
      <c r="F107" s="101"/>
    </row>
    <row r="108" spans="1:6" x14ac:dyDescent="0.25">
      <c r="A108" s="74" t="s">
        <v>267</v>
      </c>
      <c r="B108" s="102" t="s">
        <v>439</v>
      </c>
      <c r="C108" s="103" t="s">
        <v>2</v>
      </c>
      <c r="D108" s="103">
        <v>4</v>
      </c>
      <c r="E108" s="104"/>
      <c r="F108" s="104"/>
    </row>
    <row r="109" spans="1:6" x14ac:dyDescent="0.25">
      <c r="A109" s="74" t="s">
        <v>269</v>
      </c>
      <c r="B109" s="102" t="s">
        <v>253</v>
      </c>
      <c r="C109" s="103" t="s">
        <v>2</v>
      </c>
      <c r="D109" s="103">
        <v>38</v>
      </c>
      <c r="E109" s="104"/>
      <c r="F109" s="104"/>
    </row>
    <row r="110" spans="1:6" x14ac:dyDescent="0.25">
      <c r="A110" s="74" t="s">
        <v>271</v>
      </c>
      <c r="B110" s="102" t="s">
        <v>255</v>
      </c>
      <c r="C110" s="103" t="s">
        <v>2</v>
      </c>
      <c r="D110" s="103">
        <v>6</v>
      </c>
      <c r="E110" s="104"/>
      <c r="F110" s="104"/>
    </row>
    <row r="111" spans="1:6" x14ac:dyDescent="0.25">
      <c r="A111" s="74" t="s">
        <v>274</v>
      </c>
      <c r="B111" s="120" t="s">
        <v>257</v>
      </c>
      <c r="C111" s="103" t="s">
        <v>2</v>
      </c>
      <c r="D111" s="122">
        <v>57</v>
      </c>
      <c r="E111" s="121"/>
      <c r="F111" s="121"/>
    </row>
    <row r="112" spans="1:6" x14ac:dyDescent="0.25">
      <c r="A112" s="74" t="s">
        <v>276</v>
      </c>
      <c r="B112" s="102" t="s">
        <v>261</v>
      </c>
      <c r="C112" s="103" t="s">
        <v>2</v>
      </c>
      <c r="D112" s="122">
        <v>12</v>
      </c>
      <c r="E112" s="104"/>
      <c r="F112" s="104"/>
    </row>
    <row r="113" spans="1:6" x14ac:dyDescent="0.25">
      <c r="A113" s="74" t="s">
        <v>278</v>
      </c>
      <c r="B113" s="102" t="s">
        <v>440</v>
      </c>
      <c r="C113" s="103" t="s">
        <v>2</v>
      </c>
      <c r="D113" s="103">
        <v>6</v>
      </c>
      <c r="E113" s="104"/>
      <c r="F113" s="104"/>
    </row>
    <row r="114" spans="1:6" ht="45" x14ac:dyDescent="0.25">
      <c r="A114" s="74" t="s">
        <v>280</v>
      </c>
      <c r="B114" s="120" t="s">
        <v>259</v>
      </c>
      <c r="C114" s="119" t="s">
        <v>2</v>
      </c>
      <c r="D114" s="119">
        <v>68</v>
      </c>
      <c r="E114" s="121"/>
      <c r="F114" s="121"/>
    </row>
    <row r="115" spans="1:6" x14ac:dyDescent="0.25">
      <c r="A115" s="105"/>
      <c r="B115" s="106" t="s">
        <v>441</v>
      </c>
      <c r="C115" s="107"/>
      <c r="D115" s="108"/>
      <c r="E115" s="109"/>
      <c r="F115" s="110">
        <f>SUM(F107:F114)</f>
        <v>0</v>
      </c>
    </row>
    <row r="116" spans="1:6" x14ac:dyDescent="0.25">
      <c r="A116" s="74"/>
      <c r="B116" s="102"/>
      <c r="C116" s="103"/>
      <c r="D116" s="103"/>
      <c r="E116" s="104"/>
      <c r="F116" s="104"/>
    </row>
    <row r="117" spans="1:6" x14ac:dyDescent="0.25">
      <c r="A117" s="98">
        <v>6</v>
      </c>
      <c r="B117" s="99" t="s">
        <v>266</v>
      </c>
      <c r="C117" s="100"/>
      <c r="D117" s="95"/>
      <c r="E117" s="95"/>
      <c r="F117" s="101"/>
    </row>
    <row r="118" spans="1:6" ht="30" x14ac:dyDescent="0.25">
      <c r="A118" s="74" t="s">
        <v>442</v>
      </c>
      <c r="B118" s="102" t="s">
        <v>268</v>
      </c>
      <c r="C118" s="103" t="s">
        <v>2</v>
      </c>
      <c r="D118" s="103">
        <v>16</v>
      </c>
      <c r="E118" s="104"/>
      <c r="F118" s="104"/>
    </row>
    <row r="119" spans="1:6" ht="30" x14ac:dyDescent="0.25">
      <c r="A119" s="74" t="s">
        <v>443</v>
      </c>
      <c r="B119" s="102" t="s">
        <v>270</v>
      </c>
      <c r="C119" s="103" t="s">
        <v>2</v>
      </c>
      <c r="D119" s="103">
        <v>3</v>
      </c>
      <c r="E119" s="104"/>
      <c r="F119" s="104"/>
    </row>
    <row r="120" spans="1:6" x14ac:dyDescent="0.25">
      <c r="A120" s="74" t="s">
        <v>444</v>
      </c>
      <c r="B120" s="102" t="s">
        <v>272</v>
      </c>
      <c r="C120" s="103" t="s">
        <v>273</v>
      </c>
      <c r="D120" s="103">
        <v>420</v>
      </c>
      <c r="E120" s="104"/>
      <c r="F120" s="104"/>
    </row>
    <row r="121" spans="1:6" ht="30" x14ac:dyDescent="0.25">
      <c r="A121" s="74" t="s">
        <v>445</v>
      </c>
      <c r="B121" s="102" t="s">
        <v>275</v>
      </c>
      <c r="C121" s="103" t="s">
        <v>273</v>
      </c>
      <c r="D121" s="103">
        <v>30</v>
      </c>
      <c r="E121" s="104"/>
      <c r="F121" s="104"/>
    </row>
    <row r="122" spans="1:6" ht="30" x14ac:dyDescent="0.25">
      <c r="A122" s="74" t="s">
        <v>446</v>
      </c>
      <c r="B122" s="102" t="s">
        <v>277</v>
      </c>
      <c r="C122" s="103" t="s">
        <v>138</v>
      </c>
      <c r="D122" s="103">
        <v>420</v>
      </c>
      <c r="E122" s="104"/>
      <c r="F122" s="104"/>
    </row>
    <row r="123" spans="1:6" x14ac:dyDescent="0.25">
      <c r="A123" s="74" t="s">
        <v>447</v>
      </c>
      <c r="B123" s="102" t="s">
        <v>279</v>
      </c>
      <c r="C123" s="103" t="s">
        <v>273</v>
      </c>
      <c r="D123" s="103">
        <v>104</v>
      </c>
      <c r="E123" s="104"/>
      <c r="F123" s="104"/>
    </row>
    <row r="124" spans="1:6" x14ac:dyDescent="0.25">
      <c r="A124" s="74" t="s">
        <v>448</v>
      </c>
      <c r="B124" s="102" t="s">
        <v>281</v>
      </c>
      <c r="C124" s="103" t="s">
        <v>273</v>
      </c>
      <c r="D124" s="103">
        <v>78</v>
      </c>
      <c r="E124" s="104"/>
      <c r="F124" s="104"/>
    </row>
    <row r="125" spans="1:6" ht="45" x14ac:dyDescent="0.25">
      <c r="A125" s="74" t="s">
        <v>449</v>
      </c>
      <c r="B125" s="102" t="s">
        <v>450</v>
      </c>
      <c r="C125" s="103" t="s">
        <v>273</v>
      </c>
      <c r="D125" s="103">
        <v>54</v>
      </c>
      <c r="E125" s="104"/>
      <c r="F125" s="104"/>
    </row>
    <row r="126" spans="1:6" ht="45" x14ac:dyDescent="0.25">
      <c r="A126" s="74" t="s">
        <v>451</v>
      </c>
      <c r="B126" s="102" t="s">
        <v>452</v>
      </c>
      <c r="C126" s="103" t="s">
        <v>273</v>
      </c>
      <c r="D126" s="103">
        <f>16*4</f>
        <v>64</v>
      </c>
      <c r="E126" s="104"/>
      <c r="F126" s="104"/>
    </row>
    <row r="127" spans="1:6" ht="30" x14ac:dyDescent="0.25">
      <c r="A127" s="74" t="s">
        <v>453</v>
      </c>
      <c r="B127" s="102" t="s">
        <v>285</v>
      </c>
      <c r="C127" s="103" t="s">
        <v>2</v>
      </c>
      <c r="D127" s="103">
        <v>8</v>
      </c>
      <c r="E127" s="104"/>
      <c r="F127" s="104"/>
    </row>
    <row r="128" spans="1:6" x14ac:dyDescent="0.25">
      <c r="A128" s="74" t="s">
        <v>454</v>
      </c>
      <c r="B128" s="102" t="s">
        <v>287</v>
      </c>
      <c r="C128" s="103" t="s">
        <v>2</v>
      </c>
      <c r="D128" s="122">
        <v>18</v>
      </c>
      <c r="E128" s="104"/>
      <c r="F128" s="104"/>
    </row>
    <row r="129" spans="1:6" x14ac:dyDescent="0.25">
      <c r="A129" s="74" t="s">
        <v>455</v>
      </c>
      <c r="B129" s="102" t="s">
        <v>289</v>
      </c>
      <c r="C129" s="103" t="s">
        <v>2</v>
      </c>
      <c r="D129" s="103">
        <v>12</v>
      </c>
      <c r="E129" s="104"/>
      <c r="F129" s="104"/>
    </row>
    <row r="130" spans="1:6" ht="45" x14ac:dyDescent="0.25">
      <c r="A130" s="74" t="s">
        <v>456</v>
      </c>
      <c r="B130" s="102" t="s">
        <v>291</v>
      </c>
      <c r="C130" s="103" t="s">
        <v>2</v>
      </c>
      <c r="D130" s="103">
        <v>12</v>
      </c>
      <c r="E130" s="104"/>
      <c r="F130" s="104"/>
    </row>
    <row r="131" spans="1:6" ht="30" x14ac:dyDescent="0.25">
      <c r="A131" s="74" t="s">
        <v>457</v>
      </c>
      <c r="B131" s="102" t="s">
        <v>293</v>
      </c>
      <c r="C131" s="103" t="s">
        <v>2</v>
      </c>
      <c r="D131" s="103">
        <f>D128</f>
        <v>18</v>
      </c>
      <c r="E131" s="104"/>
      <c r="F131" s="104"/>
    </row>
    <row r="132" spans="1:6" ht="30" x14ac:dyDescent="0.25">
      <c r="A132" s="74" t="s">
        <v>458</v>
      </c>
      <c r="B132" s="102" t="s">
        <v>295</v>
      </c>
      <c r="C132" s="103" t="s">
        <v>2</v>
      </c>
      <c r="D132" s="103">
        <v>4</v>
      </c>
      <c r="E132" s="104"/>
      <c r="F132" s="104"/>
    </row>
    <row r="133" spans="1:6" x14ac:dyDescent="0.25">
      <c r="A133" s="74" t="s">
        <v>459</v>
      </c>
      <c r="B133" s="102" t="s">
        <v>297</v>
      </c>
      <c r="C133" s="103" t="s">
        <v>2</v>
      </c>
      <c r="D133" s="103">
        <v>1</v>
      </c>
      <c r="E133" s="123"/>
      <c r="F133" s="104"/>
    </row>
    <row r="134" spans="1:6" x14ac:dyDescent="0.25">
      <c r="A134" s="105"/>
      <c r="B134" s="106" t="s">
        <v>460</v>
      </c>
      <c r="C134" s="107"/>
      <c r="D134" s="108"/>
      <c r="E134" s="109"/>
      <c r="F134" s="110">
        <f>SUM(F118:F133)</f>
        <v>0</v>
      </c>
    </row>
    <row r="135" spans="1:6" x14ac:dyDescent="0.25">
      <c r="A135" s="74"/>
      <c r="B135" s="102"/>
      <c r="C135" s="103"/>
      <c r="D135" s="103"/>
      <c r="E135" s="104"/>
      <c r="F135" s="104"/>
    </row>
    <row r="136" spans="1:6" x14ac:dyDescent="0.25">
      <c r="A136" s="98">
        <v>7</v>
      </c>
      <c r="B136" s="99" t="s">
        <v>461</v>
      </c>
      <c r="C136" s="100"/>
      <c r="D136" s="95"/>
      <c r="E136" s="95"/>
      <c r="F136" s="101"/>
    </row>
    <row r="137" spans="1:6" ht="45" x14ac:dyDescent="0.25">
      <c r="A137" s="74" t="s">
        <v>462</v>
      </c>
      <c r="B137" s="120" t="s">
        <v>463</v>
      </c>
      <c r="C137" s="103" t="s">
        <v>2</v>
      </c>
      <c r="D137" s="103">
        <v>2</v>
      </c>
      <c r="E137" s="104"/>
      <c r="F137" s="104"/>
    </row>
    <row r="138" spans="1:6" ht="45" x14ac:dyDescent="0.25">
      <c r="A138" s="74" t="s">
        <v>464</v>
      </c>
      <c r="B138" s="102" t="s">
        <v>465</v>
      </c>
      <c r="C138" s="103" t="s">
        <v>2</v>
      </c>
      <c r="D138" s="103">
        <v>32</v>
      </c>
      <c r="E138" s="104"/>
      <c r="F138" s="104"/>
    </row>
    <row r="139" spans="1:6" ht="30" x14ac:dyDescent="0.25">
      <c r="A139" s="74" t="s">
        <v>466</v>
      </c>
      <c r="B139" s="102" t="s">
        <v>467</v>
      </c>
      <c r="C139" s="103" t="s">
        <v>2</v>
      </c>
      <c r="D139" s="103">
        <v>13</v>
      </c>
      <c r="E139" s="104"/>
      <c r="F139" s="104"/>
    </row>
    <row r="140" spans="1:6" ht="30" x14ac:dyDescent="0.25">
      <c r="A140" s="74" t="s">
        <v>468</v>
      </c>
      <c r="B140" s="155" t="s">
        <v>469</v>
      </c>
      <c r="C140" s="103" t="s">
        <v>2</v>
      </c>
      <c r="D140" s="156">
        <v>1</v>
      </c>
      <c r="E140" s="157"/>
      <c r="F140" s="104"/>
    </row>
    <row r="141" spans="1:6" ht="45" x14ac:dyDescent="0.25">
      <c r="A141" s="74" t="s">
        <v>470</v>
      </c>
      <c r="B141" s="155" t="s">
        <v>471</v>
      </c>
      <c r="C141" s="103" t="s">
        <v>2</v>
      </c>
      <c r="D141" s="158">
        <v>6</v>
      </c>
      <c r="E141" s="157"/>
      <c r="F141" s="104"/>
    </row>
    <row r="142" spans="1:6" x14ac:dyDescent="0.25">
      <c r="A142" s="74" t="s">
        <v>472</v>
      </c>
      <c r="B142" s="155" t="s">
        <v>473</v>
      </c>
      <c r="C142" s="103" t="s">
        <v>2</v>
      </c>
      <c r="D142" s="156">
        <v>4</v>
      </c>
      <c r="E142" s="157"/>
      <c r="F142" s="104"/>
    </row>
    <row r="143" spans="1:6" ht="30" x14ac:dyDescent="0.25">
      <c r="A143" s="74" t="s">
        <v>474</v>
      </c>
      <c r="B143" s="155" t="s">
        <v>475</v>
      </c>
      <c r="C143" s="103" t="s">
        <v>2</v>
      </c>
      <c r="D143" s="156">
        <v>58</v>
      </c>
      <c r="E143" s="157"/>
      <c r="F143" s="104"/>
    </row>
    <row r="144" spans="1:6" x14ac:dyDescent="0.25">
      <c r="A144" s="74" t="s">
        <v>476</v>
      </c>
      <c r="B144" s="155" t="s">
        <v>477</v>
      </c>
      <c r="C144" s="103" t="s">
        <v>2</v>
      </c>
      <c r="D144" s="156">
        <v>4</v>
      </c>
      <c r="E144" s="157"/>
      <c r="F144" s="104"/>
    </row>
    <row r="145" spans="1:6" ht="30" x14ac:dyDescent="0.25">
      <c r="A145" s="74" t="s">
        <v>478</v>
      </c>
      <c r="B145" s="155" t="s">
        <v>479</v>
      </c>
      <c r="C145" s="103" t="s">
        <v>2</v>
      </c>
      <c r="D145" s="156">
        <v>4</v>
      </c>
      <c r="E145" s="157"/>
      <c r="F145" s="104"/>
    </row>
    <row r="146" spans="1:6" x14ac:dyDescent="0.25">
      <c r="A146" s="74" t="s">
        <v>480</v>
      </c>
      <c r="B146" s="155" t="s">
        <v>481</v>
      </c>
      <c r="C146" s="103" t="s">
        <v>2</v>
      </c>
      <c r="D146" s="156">
        <v>3</v>
      </c>
      <c r="E146" s="157"/>
      <c r="F146" s="104"/>
    </row>
    <row r="147" spans="1:6" ht="30" x14ac:dyDescent="0.25">
      <c r="A147" s="74" t="s">
        <v>482</v>
      </c>
      <c r="B147" s="155" t="s">
        <v>483</v>
      </c>
      <c r="C147" s="103" t="s">
        <v>2</v>
      </c>
      <c r="D147" s="156">
        <v>3</v>
      </c>
      <c r="E147" s="157"/>
      <c r="F147" s="104"/>
    </row>
    <row r="148" spans="1:6" x14ac:dyDescent="0.25">
      <c r="A148" s="74" t="s">
        <v>484</v>
      </c>
      <c r="B148" s="155" t="s">
        <v>485</v>
      </c>
      <c r="C148" s="103" t="s">
        <v>2</v>
      </c>
      <c r="D148" s="156">
        <v>3</v>
      </c>
      <c r="E148" s="157"/>
      <c r="F148" s="104"/>
    </row>
    <row r="149" spans="1:6" x14ac:dyDescent="0.25">
      <c r="A149" s="74" t="s">
        <v>486</v>
      </c>
      <c r="B149" s="155" t="s">
        <v>487</v>
      </c>
      <c r="C149" s="103" t="s">
        <v>2</v>
      </c>
      <c r="D149" s="156">
        <v>1</v>
      </c>
      <c r="E149" s="157"/>
      <c r="F149" s="104"/>
    </row>
    <row r="150" spans="1:6" ht="30" x14ac:dyDescent="0.25">
      <c r="A150" s="74" t="s">
        <v>488</v>
      </c>
      <c r="B150" s="155" t="s">
        <v>489</v>
      </c>
      <c r="C150" s="103" t="s">
        <v>2</v>
      </c>
      <c r="D150" s="156">
        <v>6</v>
      </c>
      <c r="E150" s="157"/>
      <c r="F150" s="104"/>
    </row>
    <row r="151" spans="1:6" ht="30" x14ac:dyDescent="0.25">
      <c r="A151" s="74" t="s">
        <v>490</v>
      </c>
      <c r="B151" s="102" t="s">
        <v>491</v>
      </c>
      <c r="C151" s="103" t="s">
        <v>273</v>
      </c>
      <c r="D151" s="103">
        <v>870</v>
      </c>
      <c r="E151" s="104"/>
      <c r="F151" s="104"/>
    </row>
    <row r="152" spans="1:6" ht="30" x14ac:dyDescent="0.25">
      <c r="A152" s="74" t="s">
        <v>492</v>
      </c>
      <c r="B152" s="102" t="s">
        <v>493</v>
      </c>
      <c r="C152" s="103" t="s">
        <v>273</v>
      </c>
      <c r="D152" s="103">
        <v>190</v>
      </c>
      <c r="E152" s="104"/>
      <c r="F152" s="104"/>
    </row>
    <row r="153" spans="1:6" ht="30" x14ac:dyDescent="0.25">
      <c r="A153" s="74" t="s">
        <v>494</v>
      </c>
      <c r="B153" s="155" t="s">
        <v>495</v>
      </c>
      <c r="C153" s="103" t="s">
        <v>273</v>
      </c>
      <c r="D153" s="156">
        <v>290</v>
      </c>
      <c r="E153" s="157"/>
      <c r="F153" s="104"/>
    </row>
    <row r="154" spans="1:6" x14ac:dyDescent="0.25">
      <c r="A154" s="74" t="s">
        <v>496</v>
      </c>
      <c r="B154" s="102" t="s">
        <v>497</v>
      </c>
      <c r="C154" s="103" t="s">
        <v>273</v>
      </c>
      <c r="D154" s="122">
        <v>3280</v>
      </c>
      <c r="E154" s="104"/>
      <c r="F154" s="104"/>
    </row>
    <row r="155" spans="1:6" x14ac:dyDescent="0.25">
      <c r="A155" s="74" t="s">
        <v>498</v>
      </c>
      <c r="B155" s="159" t="s">
        <v>499</v>
      </c>
      <c r="C155" s="103" t="s">
        <v>2</v>
      </c>
      <c r="D155" s="103">
        <v>2</v>
      </c>
      <c r="E155" s="104"/>
      <c r="F155" s="104"/>
    </row>
    <row r="156" spans="1:6" ht="30" x14ac:dyDescent="0.25">
      <c r="A156" s="74" t="s">
        <v>500</v>
      </c>
      <c r="B156" s="159" t="s">
        <v>501</v>
      </c>
      <c r="C156" s="103" t="s">
        <v>273</v>
      </c>
      <c r="D156" s="103">
        <v>140</v>
      </c>
      <c r="E156" s="104"/>
      <c r="F156" s="104"/>
    </row>
    <row r="157" spans="1:6" ht="30" x14ac:dyDescent="0.25">
      <c r="A157" s="74" t="s">
        <v>502</v>
      </c>
      <c r="B157" s="102" t="s">
        <v>503</v>
      </c>
      <c r="C157" s="103" t="s">
        <v>2</v>
      </c>
      <c r="D157" s="103">
        <v>24</v>
      </c>
      <c r="E157" s="104"/>
      <c r="F157" s="104"/>
    </row>
    <row r="158" spans="1:6" x14ac:dyDescent="0.25">
      <c r="A158" s="105"/>
      <c r="B158" s="106" t="s">
        <v>504</v>
      </c>
      <c r="C158" s="107"/>
      <c r="D158" s="108"/>
      <c r="E158" s="109"/>
      <c r="F158" s="110">
        <f>SUM(F137:F157)</f>
        <v>0</v>
      </c>
    </row>
    <row r="159" spans="1:6" x14ac:dyDescent="0.25">
      <c r="A159" s="74"/>
      <c r="B159" s="102"/>
      <c r="C159" s="103"/>
      <c r="D159" s="103"/>
      <c r="E159" s="104"/>
      <c r="F159" s="104"/>
    </row>
    <row r="160" spans="1:6" x14ac:dyDescent="0.25">
      <c r="A160" s="98">
        <v>8</v>
      </c>
      <c r="B160" s="99" t="s">
        <v>528</v>
      </c>
      <c r="C160" s="100"/>
      <c r="D160" s="95"/>
      <c r="E160" s="95"/>
      <c r="F160" s="101"/>
    </row>
    <row r="161" spans="1:6" ht="45" x14ac:dyDescent="0.25">
      <c r="A161" s="74" t="s">
        <v>505</v>
      </c>
      <c r="B161" s="102" t="s">
        <v>506</v>
      </c>
      <c r="C161" s="103" t="s">
        <v>2</v>
      </c>
      <c r="D161" s="103">
        <v>1</v>
      </c>
      <c r="E161" s="104"/>
      <c r="F161" s="104"/>
    </row>
    <row r="162" spans="1:6" x14ac:dyDescent="0.25">
      <c r="A162" s="105"/>
      <c r="B162" s="106" t="s">
        <v>507</v>
      </c>
      <c r="C162" s="107"/>
      <c r="D162" s="108"/>
      <c r="E162" s="109"/>
      <c r="F162" s="110">
        <f>SUM(F161:F161)</f>
        <v>0</v>
      </c>
    </row>
    <row r="163" spans="1:6" x14ac:dyDescent="0.25">
      <c r="A163" s="74"/>
      <c r="B163" s="102"/>
      <c r="C163" s="103"/>
      <c r="D163" s="103"/>
      <c r="E163" s="104"/>
      <c r="F163" s="104"/>
    </row>
    <row r="164" spans="1:6" x14ac:dyDescent="0.25">
      <c r="A164" s="98">
        <v>9</v>
      </c>
      <c r="B164" s="99" t="s">
        <v>508</v>
      </c>
      <c r="C164" s="100"/>
      <c r="D164" s="95"/>
      <c r="E164" s="95"/>
      <c r="F164" s="101"/>
    </row>
    <row r="165" spans="1:6" x14ac:dyDescent="0.25">
      <c r="A165" s="74" t="s">
        <v>509</v>
      </c>
      <c r="B165" s="102" t="s">
        <v>510</v>
      </c>
      <c r="C165" s="103" t="s">
        <v>2</v>
      </c>
      <c r="D165" s="103">
        <v>1</v>
      </c>
      <c r="E165" s="104"/>
      <c r="F165" s="104"/>
    </row>
    <row r="166" spans="1:6" ht="30" x14ac:dyDescent="0.25">
      <c r="A166" s="74" t="s">
        <v>511</v>
      </c>
      <c r="B166" s="102" t="s">
        <v>512</v>
      </c>
      <c r="C166" s="103" t="s">
        <v>2</v>
      </c>
      <c r="D166" s="103">
        <v>1</v>
      </c>
      <c r="E166" s="104"/>
      <c r="F166" s="104"/>
    </row>
    <row r="167" spans="1:6" x14ac:dyDescent="0.25">
      <c r="A167" s="74" t="s">
        <v>513</v>
      </c>
      <c r="B167" s="102" t="s">
        <v>514</v>
      </c>
      <c r="C167" s="103" t="s">
        <v>2</v>
      </c>
      <c r="D167" s="103">
        <v>1</v>
      </c>
      <c r="E167" s="104"/>
      <c r="F167" s="104"/>
    </row>
    <row r="168" spans="1:6" x14ac:dyDescent="0.25">
      <c r="A168" s="105"/>
      <c r="B168" s="106" t="s">
        <v>515</v>
      </c>
      <c r="C168" s="107"/>
      <c r="D168" s="108"/>
      <c r="E168" s="109"/>
      <c r="F168" s="110">
        <f>SUM(F165:F167)</f>
        <v>0</v>
      </c>
    </row>
    <row r="170" spans="1:6" x14ac:dyDescent="0.25">
      <c r="A170" s="129"/>
      <c r="B170" s="130"/>
      <c r="C170" s="129"/>
      <c r="D170" s="131"/>
      <c r="E170" s="132"/>
      <c r="F170" s="133"/>
    </row>
    <row r="171" spans="1:6" x14ac:dyDescent="0.25">
      <c r="A171" s="134"/>
      <c r="B171" s="340"/>
      <c r="C171" s="340"/>
      <c r="D171" s="340"/>
      <c r="E171" s="134"/>
      <c r="F171" s="134"/>
    </row>
    <row r="172" spans="1:6" x14ac:dyDescent="0.25">
      <c r="A172" s="134"/>
      <c r="B172" s="134"/>
      <c r="C172" s="136"/>
      <c r="D172" s="136"/>
      <c r="E172" s="134"/>
      <c r="F172" s="134"/>
    </row>
    <row r="173" spans="1:6" x14ac:dyDescent="0.25">
      <c r="A173" s="134"/>
      <c r="B173" s="340"/>
      <c r="C173" s="340"/>
      <c r="D173" s="340"/>
      <c r="E173" s="134"/>
      <c r="F173" s="134"/>
    </row>
    <row r="174" spans="1:6" x14ac:dyDescent="0.25">
      <c r="A174" s="134"/>
      <c r="B174" s="137"/>
      <c r="C174" s="137"/>
      <c r="D174" s="160"/>
      <c r="E174" s="134"/>
      <c r="F174" s="134"/>
    </row>
  </sheetData>
  <mergeCells count="3">
    <mergeCell ref="B171:D171"/>
    <mergeCell ref="B173:D173"/>
    <mergeCell ref="A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64" workbookViewId="0">
      <selection activeCell="B11" sqref="B11"/>
    </sheetView>
  </sheetViews>
  <sheetFormatPr baseColWidth="10" defaultRowHeight="15" x14ac:dyDescent="0.25"/>
  <cols>
    <col min="1" max="1" width="36.28515625" customWidth="1"/>
    <col min="2" max="2" width="12.85546875" style="71" customWidth="1"/>
    <col min="3" max="3" width="14.85546875" style="71" customWidth="1"/>
  </cols>
  <sheetData>
    <row r="1" spans="1:6" ht="45.75" customHeight="1" x14ac:dyDescent="0.25">
      <c r="A1" s="343" t="s">
        <v>591</v>
      </c>
      <c r="B1" s="344"/>
      <c r="C1" s="344"/>
      <c r="D1" s="344"/>
      <c r="E1" s="344"/>
      <c r="F1" s="344"/>
    </row>
    <row r="2" spans="1:6" ht="44.25" customHeight="1" x14ac:dyDescent="0.25">
      <c r="A2" s="344"/>
      <c r="B2" s="344"/>
      <c r="C2" s="344"/>
      <c r="D2" s="344"/>
      <c r="E2" s="344"/>
      <c r="F2" s="344"/>
    </row>
    <row r="4" spans="1:6" ht="15.75" x14ac:dyDescent="0.25">
      <c r="A4" s="180" t="s">
        <v>530</v>
      </c>
      <c r="B4" s="181"/>
      <c r="C4" s="181"/>
      <c r="D4" s="181"/>
      <c r="E4" s="162"/>
      <c r="F4" s="161"/>
    </row>
    <row r="5" spans="1:6" ht="15.75" x14ac:dyDescent="0.25">
      <c r="A5" s="180"/>
      <c r="B5" s="181"/>
      <c r="C5" s="181"/>
      <c r="D5" s="181"/>
      <c r="E5" s="162"/>
      <c r="F5" s="161"/>
    </row>
    <row r="6" spans="1:6" x14ac:dyDescent="0.25">
      <c r="A6" s="349" t="s">
        <v>531</v>
      </c>
      <c r="B6" s="349"/>
      <c r="C6" s="349"/>
      <c r="D6" s="349"/>
      <c r="E6" s="349"/>
      <c r="F6" s="161"/>
    </row>
    <row r="7" spans="1:6" ht="15.75" x14ac:dyDescent="0.25">
      <c r="A7" s="348" t="s">
        <v>532</v>
      </c>
      <c r="B7" s="348"/>
      <c r="C7" s="348"/>
      <c r="D7" s="348"/>
      <c r="E7" s="162"/>
      <c r="F7" s="161"/>
    </row>
    <row r="8" spans="1:6" ht="15.75" thickBot="1" x14ac:dyDescent="0.3">
      <c r="A8" s="162"/>
      <c r="D8" s="162"/>
      <c r="E8" s="162"/>
      <c r="F8" s="162"/>
    </row>
    <row r="9" spans="1:6" ht="15.75" thickBot="1" x14ac:dyDescent="0.3">
      <c r="A9" s="345" t="s">
        <v>533</v>
      </c>
      <c r="B9" s="346"/>
      <c r="C9" s="346"/>
      <c r="D9" s="346"/>
      <c r="E9" s="347"/>
      <c r="F9" s="183"/>
    </row>
    <row r="10" spans="1:6" ht="15.75" thickBot="1" x14ac:dyDescent="0.3">
      <c r="A10" s="168" t="s">
        <v>534</v>
      </c>
      <c r="B10" s="169" t="s">
        <v>535</v>
      </c>
      <c r="C10" s="170" t="s">
        <v>129</v>
      </c>
      <c r="D10" s="169" t="s">
        <v>536</v>
      </c>
      <c r="E10" s="218" t="s">
        <v>537</v>
      </c>
      <c r="F10" s="183"/>
    </row>
    <row r="11" spans="1:6" x14ac:dyDescent="0.25">
      <c r="A11" s="184" t="s">
        <v>538</v>
      </c>
      <c r="B11" s="219" t="s">
        <v>21</v>
      </c>
      <c r="C11" s="213">
        <v>4.2012775685938655</v>
      </c>
      <c r="D11" s="214"/>
      <c r="E11" s="185"/>
      <c r="F11" s="183"/>
    </row>
    <row r="12" spans="1:6" x14ac:dyDescent="0.25">
      <c r="A12" s="186" t="s">
        <v>539</v>
      </c>
      <c r="B12" s="220" t="s">
        <v>21</v>
      </c>
      <c r="C12" s="216">
        <v>9.7636413868795007</v>
      </c>
      <c r="D12" s="187"/>
      <c r="E12" s="188"/>
      <c r="F12" s="183"/>
    </row>
    <row r="13" spans="1:6" x14ac:dyDescent="0.25">
      <c r="A13" s="186" t="s">
        <v>540</v>
      </c>
      <c r="B13" s="220" t="s">
        <v>541</v>
      </c>
      <c r="C13" s="215">
        <v>1</v>
      </c>
      <c r="D13" s="187"/>
      <c r="E13" s="188"/>
      <c r="F13" s="183"/>
    </row>
    <row r="14" spans="1:6" x14ac:dyDescent="0.25">
      <c r="A14" s="186" t="s">
        <v>542</v>
      </c>
      <c r="B14" s="220" t="s">
        <v>541</v>
      </c>
      <c r="C14" s="215">
        <v>1</v>
      </c>
      <c r="D14" s="187"/>
      <c r="E14" s="188"/>
      <c r="F14" s="183"/>
    </row>
    <row r="15" spans="1:6" x14ac:dyDescent="0.25">
      <c r="A15" s="186" t="s">
        <v>543</v>
      </c>
      <c r="B15" s="220" t="s">
        <v>541</v>
      </c>
      <c r="C15" s="215">
        <v>1</v>
      </c>
      <c r="D15" s="187"/>
      <c r="E15" s="188"/>
      <c r="F15" s="183"/>
    </row>
    <row r="16" spans="1:6" x14ac:dyDescent="0.25">
      <c r="A16" s="186" t="s">
        <v>544</v>
      </c>
      <c r="B16" s="220" t="s">
        <v>21</v>
      </c>
      <c r="C16" s="189">
        <v>13.964918955473365</v>
      </c>
      <c r="D16" s="187"/>
      <c r="E16" s="188"/>
      <c r="F16" s="183"/>
    </row>
    <row r="17" spans="1:6" x14ac:dyDescent="0.25">
      <c r="A17" s="186" t="s">
        <v>545</v>
      </c>
      <c r="B17" s="220" t="s">
        <v>21</v>
      </c>
      <c r="C17" s="189">
        <v>13.964918955473365</v>
      </c>
      <c r="D17" s="187"/>
      <c r="E17" s="188"/>
      <c r="F17" s="183"/>
    </row>
    <row r="18" spans="1:6" x14ac:dyDescent="0.25">
      <c r="A18" s="186" t="s">
        <v>546</v>
      </c>
      <c r="B18" s="189" t="s">
        <v>541</v>
      </c>
      <c r="C18" s="189">
        <v>1.163743246289447</v>
      </c>
      <c r="D18" s="187"/>
      <c r="E18" s="188"/>
      <c r="F18" s="183"/>
    </row>
    <row r="19" spans="1:6" x14ac:dyDescent="0.25">
      <c r="A19" s="186" t="s">
        <v>547</v>
      </c>
      <c r="B19" s="189" t="s">
        <v>541</v>
      </c>
      <c r="C19" s="189">
        <v>1</v>
      </c>
      <c r="D19" s="187"/>
      <c r="E19" s="188"/>
      <c r="F19" s="183"/>
    </row>
    <row r="20" spans="1:6" x14ac:dyDescent="0.25">
      <c r="A20" s="186" t="s">
        <v>548</v>
      </c>
      <c r="B20" s="189" t="s">
        <v>541</v>
      </c>
      <c r="C20" s="189">
        <v>1</v>
      </c>
      <c r="D20" s="187"/>
      <c r="E20" s="188"/>
      <c r="F20" s="183"/>
    </row>
    <row r="21" spans="1:6" ht="44.25" customHeight="1" x14ac:dyDescent="0.25">
      <c r="A21" s="217" t="s">
        <v>590</v>
      </c>
      <c r="B21" s="189" t="s">
        <v>541</v>
      </c>
      <c r="C21" s="189">
        <v>1</v>
      </c>
      <c r="D21" s="187"/>
      <c r="E21" s="188"/>
      <c r="F21" s="183"/>
    </row>
    <row r="22" spans="1:6" ht="15.75" thickBot="1" x14ac:dyDescent="0.3">
      <c r="A22" s="208" t="s">
        <v>549</v>
      </c>
      <c r="B22" s="221" t="s">
        <v>541</v>
      </c>
      <c r="C22" s="209">
        <v>1</v>
      </c>
      <c r="D22" s="210"/>
      <c r="E22" s="211"/>
      <c r="F22" s="183"/>
    </row>
    <row r="23" spans="1:6" ht="15.75" thickBot="1" x14ac:dyDescent="0.3">
      <c r="A23" s="163"/>
      <c r="B23" s="222"/>
      <c r="C23" s="223"/>
      <c r="D23" s="190"/>
      <c r="E23" s="164">
        <v>0</v>
      </c>
      <c r="F23" s="183"/>
    </row>
    <row r="24" spans="1:6" ht="15.75" thickBot="1" x14ac:dyDescent="0.3">
      <c r="A24" s="163"/>
      <c r="B24" s="222"/>
      <c r="C24" s="223"/>
      <c r="D24" s="183"/>
      <c r="E24" s="183"/>
      <c r="F24" s="183"/>
    </row>
    <row r="25" spans="1:6" ht="15.75" thickBot="1" x14ac:dyDescent="0.3">
      <c r="A25" s="182" t="s">
        <v>550</v>
      </c>
      <c r="B25" s="173" t="s">
        <v>535</v>
      </c>
      <c r="C25" s="174" t="s">
        <v>129</v>
      </c>
      <c r="D25" s="175" t="s">
        <v>536</v>
      </c>
      <c r="E25" s="176" t="s">
        <v>537</v>
      </c>
      <c r="F25" s="183"/>
    </row>
    <row r="26" spans="1:6" x14ac:dyDescent="0.25">
      <c r="A26" s="165" t="s">
        <v>551</v>
      </c>
      <c r="B26" s="224" t="s">
        <v>541</v>
      </c>
      <c r="C26" s="225">
        <v>1</v>
      </c>
      <c r="D26" s="191"/>
      <c r="E26" s="192"/>
      <c r="F26" s="183"/>
    </row>
    <row r="27" spans="1:6" x14ac:dyDescent="0.25">
      <c r="A27" s="186" t="s">
        <v>552</v>
      </c>
      <c r="B27" s="220" t="s">
        <v>541</v>
      </c>
      <c r="C27" s="189">
        <v>1</v>
      </c>
      <c r="D27" s="193"/>
      <c r="E27" s="188"/>
      <c r="F27" s="183"/>
    </row>
    <row r="28" spans="1:6" x14ac:dyDescent="0.25">
      <c r="A28" s="166" t="s">
        <v>553</v>
      </c>
      <c r="B28" s="220" t="s">
        <v>541</v>
      </c>
      <c r="C28" s="189">
        <v>1</v>
      </c>
      <c r="D28" s="193"/>
      <c r="E28" s="188"/>
      <c r="F28" s="183"/>
    </row>
    <row r="29" spans="1:6" x14ac:dyDescent="0.25">
      <c r="A29" s="166" t="s">
        <v>554</v>
      </c>
      <c r="B29" s="220" t="s">
        <v>541</v>
      </c>
      <c r="C29" s="189">
        <v>1</v>
      </c>
      <c r="D29" s="193"/>
      <c r="E29" s="188"/>
      <c r="F29" s="183"/>
    </row>
    <row r="30" spans="1:6" x14ac:dyDescent="0.25">
      <c r="A30" s="166" t="s">
        <v>555</v>
      </c>
      <c r="B30" s="220" t="s">
        <v>541</v>
      </c>
      <c r="C30" s="189">
        <v>1</v>
      </c>
      <c r="D30" s="193"/>
      <c r="E30" s="188"/>
      <c r="F30" s="183"/>
    </row>
    <row r="31" spans="1:6" x14ac:dyDescent="0.25">
      <c r="A31" s="166" t="s">
        <v>556</v>
      </c>
      <c r="B31" s="220" t="s">
        <v>541</v>
      </c>
      <c r="C31" s="189">
        <v>1</v>
      </c>
      <c r="D31" s="193"/>
      <c r="E31" s="188"/>
      <c r="F31" s="183"/>
    </row>
    <row r="32" spans="1:6" x14ac:dyDescent="0.25">
      <c r="A32" s="166" t="s">
        <v>557</v>
      </c>
      <c r="B32" s="220" t="s">
        <v>541</v>
      </c>
      <c r="C32" s="189">
        <v>1</v>
      </c>
      <c r="D32" s="193"/>
      <c r="E32" s="188"/>
      <c r="F32" s="183"/>
    </row>
    <row r="33" spans="1:6" x14ac:dyDescent="0.25">
      <c r="A33" s="166" t="s">
        <v>558</v>
      </c>
      <c r="B33" s="220" t="s">
        <v>541</v>
      </c>
      <c r="C33" s="189">
        <v>1</v>
      </c>
      <c r="D33" s="193"/>
      <c r="E33" s="188"/>
      <c r="F33" s="183"/>
    </row>
    <row r="34" spans="1:6" x14ac:dyDescent="0.25">
      <c r="A34" s="166" t="s">
        <v>556</v>
      </c>
      <c r="B34" s="220" t="s">
        <v>541</v>
      </c>
      <c r="C34" s="189">
        <v>1</v>
      </c>
      <c r="D34" s="193"/>
      <c r="E34" s="188"/>
      <c r="F34" s="183"/>
    </row>
    <row r="35" spans="1:6" x14ac:dyDescent="0.25">
      <c r="A35" s="166" t="s">
        <v>559</v>
      </c>
      <c r="B35" s="220" t="s">
        <v>541</v>
      </c>
      <c r="C35" s="189">
        <v>1</v>
      </c>
      <c r="D35" s="193"/>
      <c r="E35" s="188"/>
      <c r="F35" s="183"/>
    </row>
    <row r="36" spans="1:6" x14ac:dyDescent="0.25">
      <c r="A36" s="166" t="s">
        <v>560</v>
      </c>
      <c r="B36" s="220" t="s">
        <v>541</v>
      </c>
      <c r="C36" s="189">
        <v>1</v>
      </c>
      <c r="D36" s="193"/>
      <c r="E36" s="188"/>
      <c r="F36" s="183"/>
    </row>
    <row r="37" spans="1:6" x14ac:dyDescent="0.25">
      <c r="A37" s="166" t="s">
        <v>561</v>
      </c>
      <c r="B37" s="220" t="s">
        <v>541</v>
      </c>
      <c r="C37" s="189">
        <v>1</v>
      </c>
      <c r="D37" s="193"/>
      <c r="E37" s="188"/>
      <c r="F37" s="183"/>
    </row>
    <row r="38" spans="1:6" x14ac:dyDescent="0.25">
      <c r="A38" s="166" t="s">
        <v>562</v>
      </c>
      <c r="B38" s="220" t="s">
        <v>541</v>
      </c>
      <c r="C38" s="189">
        <v>1</v>
      </c>
      <c r="D38" s="193"/>
      <c r="E38" s="188"/>
      <c r="F38" s="183"/>
    </row>
    <row r="39" spans="1:6" ht="15.75" thickBot="1" x14ac:dyDescent="0.3">
      <c r="A39" s="194" t="s">
        <v>563</v>
      </c>
      <c r="B39" s="221" t="s">
        <v>541</v>
      </c>
      <c r="C39" s="226">
        <v>1</v>
      </c>
      <c r="D39" s="195"/>
      <c r="E39" s="196"/>
      <c r="F39" s="183"/>
    </row>
    <row r="40" spans="1:6" ht="15.75" thickBot="1" x14ac:dyDescent="0.3">
      <c r="A40" s="163"/>
      <c r="B40" s="222"/>
      <c r="C40" s="223"/>
      <c r="D40" s="190"/>
      <c r="E40" s="167">
        <v>0</v>
      </c>
      <c r="F40" s="183"/>
    </row>
    <row r="41" spans="1:6" ht="15.75" thickBot="1" x14ac:dyDescent="0.3">
      <c r="A41" s="183"/>
      <c r="B41" s="227"/>
      <c r="C41" s="227"/>
      <c r="D41" s="183"/>
      <c r="E41" s="212"/>
      <c r="F41" s="183"/>
    </row>
    <row r="42" spans="1:6" ht="15.75" thickBot="1" x14ac:dyDescent="0.3">
      <c r="A42" s="168" t="s">
        <v>564</v>
      </c>
      <c r="B42" s="169" t="s">
        <v>535</v>
      </c>
      <c r="C42" s="170" t="s">
        <v>129</v>
      </c>
      <c r="D42" s="171" t="s">
        <v>536</v>
      </c>
      <c r="E42" s="172" t="s">
        <v>537</v>
      </c>
      <c r="F42" s="183"/>
    </row>
    <row r="43" spans="1:6" x14ac:dyDescent="0.25">
      <c r="A43" s="166" t="s">
        <v>565</v>
      </c>
      <c r="B43" s="220" t="s">
        <v>541</v>
      </c>
      <c r="C43" s="228">
        <v>2</v>
      </c>
      <c r="D43" s="193"/>
      <c r="E43" s="188"/>
      <c r="F43" s="183"/>
    </row>
    <row r="44" spans="1:6" x14ac:dyDescent="0.25">
      <c r="A44" s="166" t="s">
        <v>566</v>
      </c>
      <c r="B44" s="220" t="s">
        <v>541</v>
      </c>
      <c r="C44" s="228">
        <v>1</v>
      </c>
      <c r="D44" s="193"/>
      <c r="E44" s="188"/>
      <c r="F44" s="183"/>
    </row>
    <row r="45" spans="1:6" x14ac:dyDescent="0.25">
      <c r="A45" s="166" t="s">
        <v>567</v>
      </c>
      <c r="B45" s="220" t="s">
        <v>541</v>
      </c>
      <c r="C45" s="228">
        <v>1</v>
      </c>
      <c r="D45" s="193"/>
      <c r="E45" s="188"/>
      <c r="F45" s="183"/>
    </row>
    <row r="46" spans="1:6" x14ac:dyDescent="0.25">
      <c r="A46" s="166" t="s">
        <v>568</v>
      </c>
      <c r="B46" s="220" t="s">
        <v>541</v>
      </c>
      <c r="C46" s="228">
        <v>1</v>
      </c>
      <c r="D46" s="193"/>
      <c r="E46" s="188"/>
      <c r="F46" s="183"/>
    </row>
    <row r="47" spans="1:6" x14ac:dyDescent="0.25">
      <c r="A47" s="166" t="s">
        <v>569</v>
      </c>
      <c r="B47" s="220" t="s">
        <v>541</v>
      </c>
      <c r="C47" s="228">
        <v>1</v>
      </c>
      <c r="D47" s="193"/>
      <c r="E47" s="188"/>
      <c r="F47" s="183"/>
    </row>
    <row r="48" spans="1:6" x14ac:dyDescent="0.25">
      <c r="A48" s="166" t="s">
        <v>570</v>
      </c>
      <c r="B48" s="220" t="s">
        <v>541</v>
      </c>
      <c r="C48" s="228">
        <v>1</v>
      </c>
      <c r="D48" s="193"/>
      <c r="E48" s="188"/>
      <c r="F48" s="183"/>
    </row>
    <row r="49" spans="1:6" x14ac:dyDescent="0.25">
      <c r="A49" s="166" t="s">
        <v>559</v>
      </c>
      <c r="B49" s="220" t="s">
        <v>541</v>
      </c>
      <c r="C49" s="228">
        <v>1</v>
      </c>
      <c r="D49" s="193"/>
      <c r="E49" s="188"/>
      <c r="F49" s="183"/>
    </row>
    <row r="50" spans="1:6" x14ac:dyDescent="0.25">
      <c r="A50" s="166" t="s">
        <v>571</v>
      </c>
      <c r="B50" s="220" t="s">
        <v>541</v>
      </c>
      <c r="C50" s="228">
        <v>1</v>
      </c>
      <c r="D50" s="193"/>
      <c r="E50" s="188"/>
      <c r="F50" s="183"/>
    </row>
    <row r="51" spans="1:6" x14ac:dyDescent="0.25">
      <c r="A51" s="186" t="s">
        <v>572</v>
      </c>
      <c r="B51" s="220" t="s">
        <v>541</v>
      </c>
      <c r="C51" s="228">
        <v>1</v>
      </c>
      <c r="D51" s="193"/>
      <c r="E51" s="188"/>
      <c r="F51" s="183"/>
    </row>
    <row r="52" spans="1:6" ht="15.75" thickBot="1" x14ac:dyDescent="0.3">
      <c r="A52" s="194" t="s">
        <v>563</v>
      </c>
      <c r="B52" s="221" t="s">
        <v>541</v>
      </c>
      <c r="C52" s="229">
        <v>1</v>
      </c>
      <c r="D52" s="195"/>
      <c r="E52" s="196"/>
      <c r="F52" s="183"/>
    </row>
    <row r="53" spans="1:6" ht="15.75" thickBot="1" x14ac:dyDescent="0.3">
      <c r="A53" s="163"/>
      <c r="B53" s="222"/>
      <c r="C53" s="223"/>
      <c r="D53" s="190"/>
      <c r="E53" s="164">
        <v>0</v>
      </c>
      <c r="F53" s="183"/>
    </row>
    <row r="54" spans="1:6" ht="15.75" thickBot="1" x14ac:dyDescent="0.3">
      <c r="A54" s="183"/>
      <c r="B54" s="227"/>
      <c r="C54" s="227"/>
      <c r="D54" s="183"/>
      <c r="E54" s="183"/>
      <c r="F54" s="183"/>
    </row>
    <row r="55" spans="1:6" ht="15.75" thickBot="1" x14ac:dyDescent="0.3">
      <c r="A55" s="168" t="s">
        <v>573</v>
      </c>
      <c r="B55" s="169" t="s">
        <v>535</v>
      </c>
      <c r="C55" s="178" t="s">
        <v>129</v>
      </c>
      <c r="D55" s="178" t="s">
        <v>574</v>
      </c>
      <c r="E55" s="171" t="s">
        <v>536</v>
      </c>
      <c r="F55" s="172" t="s">
        <v>537</v>
      </c>
    </row>
    <row r="56" spans="1:6" x14ac:dyDescent="0.25">
      <c r="A56" s="198" t="s">
        <v>575</v>
      </c>
      <c r="B56" s="225"/>
      <c r="C56" s="230">
        <v>1</v>
      </c>
      <c r="D56" s="200"/>
      <c r="E56" s="199"/>
      <c r="F56" s="201"/>
    </row>
    <row r="57" spans="1:6" x14ac:dyDescent="0.25">
      <c r="A57" s="186" t="s">
        <v>576</v>
      </c>
      <c r="B57" s="189"/>
      <c r="C57" s="231">
        <v>10</v>
      </c>
      <c r="D57" s="197"/>
      <c r="E57" s="202"/>
      <c r="F57" s="203"/>
    </row>
    <row r="58" spans="1:6" x14ac:dyDescent="0.25">
      <c r="A58" s="166" t="s">
        <v>577</v>
      </c>
      <c r="B58" s="189" t="s">
        <v>578</v>
      </c>
      <c r="C58" s="232">
        <v>6.68825</v>
      </c>
      <c r="D58" s="197">
        <v>66.882499999999993</v>
      </c>
      <c r="E58" s="193"/>
      <c r="F58" s="188"/>
    </row>
    <row r="59" spans="1:6" x14ac:dyDescent="0.25">
      <c r="A59" s="204" t="s">
        <v>579</v>
      </c>
      <c r="B59" s="189" t="s">
        <v>541</v>
      </c>
      <c r="C59" s="233">
        <v>4.4000000000000004</v>
      </c>
      <c r="D59" s="197">
        <v>44</v>
      </c>
      <c r="E59" s="193"/>
      <c r="F59" s="188"/>
    </row>
    <row r="60" spans="1:6" x14ac:dyDescent="0.25">
      <c r="A60" s="166" t="s">
        <v>580</v>
      </c>
      <c r="B60" s="189" t="s">
        <v>541</v>
      </c>
      <c r="C60" s="233">
        <v>1.1000000000000001</v>
      </c>
      <c r="D60" s="197">
        <v>11</v>
      </c>
      <c r="E60" s="193"/>
      <c r="F60" s="188"/>
    </row>
    <row r="61" spans="1:6" x14ac:dyDescent="0.25">
      <c r="A61" s="166" t="s">
        <v>581</v>
      </c>
      <c r="B61" s="189" t="s">
        <v>541</v>
      </c>
      <c r="C61" s="231">
        <v>4</v>
      </c>
      <c r="D61" s="197">
        <v>40</v>
      </c>
      <c r="E61" s="193"/>
      <c r="F61" s="188"/>
    </row>
    <row r="62" spans="1:6" x14ac:dyDescent="0.25">
      <c r="A62" s="166" t="s">
        <v>582</v>
      </c>
      <c r="B62" s="189" t="s">
        <v>541</v>
      </c>
      <c r="C62" s="228">
        <v>1</v>
      </c>
      <c r="D62" s="197">
        <v>10</v>
      </c>
      <c r="E62" s="193"/>
      <c r="F62" s="188"/>
    </row>
    <row r="63" spans="1:6" x14ac:dyDescent="0.25">
      <c r="A63" s="186" t="s">
        <v>583</v>
      </c>
      <c r="B63" s="189" t="s">
        <v>541</v>
      </c>
      <c r="C63" s="228">
        <v>0.1</v>
      </c>
      <c r="D63" s="197">
        <v>1</v>
      </c>
      <c r="E63" s="193"/>
      <c r="F63" s="188"/>
    </row>
    <row r="64" spans="1:6" x14ac:dyDescent="0.25">
      <c r="A64" s="166" t="s">
        <v>584</v>
      </c>
      <c r="B64" s="220" t="s">
        <v>585</v>
      </c>
      <c r="C64" s="228">
        <v>0.1</v>
      </c>
      <c r="D64" s="197">
        <v>1</v>
      </c>
      <c r="E64" s="193"/>
      <c r="F64" s="188"/>
    </row>
    <row r="65" spans="1:6" x14ac:dyDescent="0.25">
      <c r="A65" s="166" t="s">
        <v>563</v>
      </c>
      <c r="B65" s="220" t="s">
        <v>586</v>
      </c>
      <c r="C65" s="228">
        <v>40.1295</v>
      </c>
      <c r="D65" s="197">
        <v>401.29500000000002</v>
      </c>
      <c r="E65" s="193"/>
      <c r="F65" s="188"/>
    </row>
    <row r="66" spans="1:6" x14ac:dyDescent="0.25">
      <c r="A66" s="166" t="s">
        <v>587</v>
      </c>
      <c r="B66" s="220" t="s">
        <v>541</v>
      </c>
      <c r="C66" s="228">
        <v>1</v>
      </c>
      <c r="D66" s="197">
        <v>10</v>
      </c>
      <c r="E66" s="193"/>
      <c r="F66" s="188"/>
    </row>
    <row r="67" spans="1:6" x14ac:dyDescent="0.25">
      <c r="A67" s="166" t="s">
        <v>588</v>
      </c>
      <c r="B67" s="220" t="s">
        <v>541</v>
      </c>
      <c r="C67" s="228">
        <v>1</v>
      </c>
      <c r="D67" s="197">
        <v>10</v>
      </c>
      <c r="E67" s="193"/>
      <c r="F67" s="188"/>
    </row>
    <row r="68" spans="1:6" ht="31.5" customHeight="1" thickBot="1" x14ac:dyDescent="0.3">
      <c r="A68" s="177" t="s">
        <v>589</v>
      </c>
      <c r="B68" s="220" t="s">
        <v>541</v>
      </c>
      <c r="C68" s="228">
        <v>0.3</v>
      </c>
      <c r="D68" s="197">
        <v>3</v>
      </c>
      <c r="E68" s="193"/>
      <c r="F68" s="205"/>
    </row>
    <row r="69" spans="1:6" ht="15.75" thickBot="1" x14ac:dyDescent="0.3">
      <c r="A69" s="206"/>
      <c r="B69" s="234"/>
      <c r="C69" s="235"/>
      <c r="D69" s="207"/>
      <c r="E69" s="207"/>
      <c r="F69" s="179">
        <v>0</v>
      </c>
    </row>
  </sheetData>
  <mergeCells count="4">
    <mergeCell ref="A1:F2"/>
    <mergeCell ref="A9:E9"/>
    <mergeCell ref="A7:D7"/>
    <mergeCell ref="A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24" workbookViewId="0">
      <selection activeCell="C30" sqref="C30"/>
    </sheetView>
  </sheetViews>
  <sheetFormatPr baseColWidth="10" defaultRowHeight="15" x14ac:dyDescent="0.25"/>
  <cols>
    <col min="1" max="1" width="6.5703125" style="1" customWidth="1"/>
    <col min="2" max="2" width="47.85546875" style="1" customWidth="1"/>
    <col min="3" max="3" width="11.5703125" style="1" bestFit="1" customWidth="1"/>
    <col min="4" max="4" width="11.42578125" style="1"/>
    <col min="5" max="5" width="13.42578125" style="1" bestFit="1" customWidth="1"/>
    <col min="6" max="6" width="17.7109375" style="1" bestFit="1" customWidth="1"/>
  </cols>
  <sheetData>
    <row r="1" spans="1:6" ht="15.75" thickBot="1" x14ac:dyDescent="0.3"/>
    <row r="2" spans="1:6" ht="15.75" thickBot="1" x14ac:dyDescent="0.3">
      <c r="A2" s="350" t="s">
        <v>596</v>
      </c>
      <c r="B2" s="351"/>
      <c r="C2" s="351"/>
      <c r="D2" s="351"/>
      <c r="E2" s="351"/>
      <c r="F2" s="352"/>
    </row>
    <row r="3" spans="1:6" x14ac:dyDescent="0.25">
      <c r="A3" s="236"/>
      <c r="B3" s="240"/>
      <c r="C3" s="353"/>
      <c r="D3" s="353"/>
      <c r="E3" s="353"/>
      <c r="F3" s="354"/>
    </row>
    <row r="4" spans="1:6" x14ac:dyDescent="0.25">
      <c r="A4" s="241" t="s">
        <v>597</v>
      </c>
      <c r="B4" s="237" t="s">
        <v>598</v>
      </c>
      <c r="C4" s="355"/>
      <c r="D4" s="355"/>
      <c r="E4" s="355"/>
      <c r="F4" s="356"/>
    </row>
    <row r="5" spans="1:6" x14ac:dyDescent="0.25">
      <c r="A5" s="241"/>
      <c r="B5" s="242"/>
      <c r="C5" s="357" t="s">
        <v>599</v>
      </c>
      <c r="D5" s="358"/>
      <c r="E5" s="358"/>
      <c r="F5" s="359"/>
    </row>
    <row r="6" spans="1:6" ht="28.5" x14ac:dyDescent="0.25">
      <c r="A6" s="238"/>
      <c r="B6" s="239" t="s">
        <v>600</v>
      </c>
      <c r="C6" s="239" t="s">
        <v>129</v>
      </c>
      <c r="D6" s="239" t="s">
        <v>138</v>
      </c>
      <c r="E6" s="239" t="s">
        <v>601</v>
      </c>
      <c r="F6" s="243" t="s">
        <v>602</v>
      </c>
    </row>
    <row r="7" spans="1:6" ht="30.75" customHeight="1" x14ac:dyDescent="0.25">
      <c r="A7" s="254">
        <v>1</v>
      </c>
      <c r="B7" s="250" t="s">
        <v>603</v>
      </c>
      <c r="C7" s="244"/>
      <c r="D7" s="245"/>
      <c r="E7" s="258"/>
      <c r="F7" s="259"/>
    </row>
    <row r="8" spans="1:6" ht="66" customHeight="1" x14ac:dyDescent="0.25">
      <c r="A8" s="255"/>
      <c r="B8" s="246" t="s">
        <v>604</v>
      </c>
      <c r="C8" s="247">
        <v>4080</v>
      </c>
      <c r="D8" s="138" t="s">
        <v>605</v>
      </c>
      <c r="E8" s="260"/>
      <c r="F8" s="261">
        <f>E8*C8</f>
        <v>0</v>
      </c>
    </row>
    <row r="9" spans="1:6" ht="42.75" customHeight="1" x14ac:dyDescent="0.25">
      <c r="A9" s="254">
        <v>2</v>
      </c>
      <c r="B9" s="248" t="s">
        <v>606</v>
      </c>
      <c r="C9" s="139"/>
      <c r="D9" s="139"/>
      <c r="E9" s="260"/>
      <c r="F9" s="261"/>
    </row>
    <row r="10" spans="1:6" ht="27.75" customHeight="1" x14ac:dyDescent="0.25">
      <c r="A10" s="255"/>
      <c r="B10" s="246" t="s">
        <v>607</v>
      </c>
      <c r="C10" s="249">
        <v>20</v>
      </c>
      <c r="D10" s="138" t="s">
        <v>138</v>
      </c>
      <c r="E10" s="262"/>
      <c r="F10" s="261">
        <f t="shared" ref="F10" si="0">E10*C10</f>
        <v>0</v>
      </c>
    </row>
    <row r="11" spans="1:6" ht="43.5" customHeight="1" x14ac:dyDescent="0.25">
      <c r="A11" s="254">
        <v>3</v>
      </c>
      <c r="B11" s="250" t="s">
        <v>608</v>
      </c>
      <c r="C11" s="249"/>
      <c r="D11" s="138"/>
      <c r="E11" s="260"/>
      <c r="F11" s="261"/>
    </row>
    <row r="12" spans="1:6" ht="43.5" customHeight="1" x14ac:dyDescent="0.25">
      <c r="A12" s="255"/>
      <c r="B12" s="251" t="s">
        <v>609</v>
      </c>
      <c r="C12" s="249">
        <v>10</v>
      </c>
      <c r="D12" s="138" t="s">
        <v>138</v>
      </c>
      <c r="E12" s="260"/>
      <c r="F12" s="261">
        <f t="shared" ref="F12:F27" si="1">E12*C12</f>
        <v>0</v>
      </c>
    </row>
    <row r="13" spans="1:6" ht="40.5" customHeight="1" x14ac:dyDescent="0.25">
      <c r="A13" s="255"/>
      <c r="B13" s="251" t="s">
        <v>592</v>
      </c>
      <c r="C13" s="249">
        <v>10</v>
      </c>
      <c r="D13" s="138" t="s">
        <v>138</v>
      </c>
      <c r="E13" s="260"/>
      <c r="F13" s="261">
        <f t="shared" si="1"/>
        <v>0</v>
      </c>
    </row>
    <row r="14" spans="1:6" ht="34.5" customHeight="1" x14ac:dyDescent="0.25">
      <c r="A14" s="255">
        <v>4</v>
      </c>
      <c r="B14" s="273" t="s">
        <v>610</v>
      </c>
      <c r="C14" s="252">
        <v>10</v>
      </c>
      <c r="D14" s="256" t="s">
        <v>138</v>
      </c>
      <c r="E14" s="260"/>
      <c r="F14" s="261">
        <f>E14*C14</f>
        <v>0</v>
      </c>
    </row>
    <row r="15" spans="1:6" ht="38.25" customHeight="1" x14ac:dyDescent="0.25">
      <c r="A15" s="255">
        <v>5</v>
      </c>
      <c r="B15" s="273" t="s">
        <v>611</v>
      </c>
      <c r="C15" s="252"/>
      <c r="D15" s="256"/>
      <c r="E15" s="264"/>
      <c r="F15" s="261"/>
    </row>
    <row r="16" spans="1:6" ht="60" customHeight="1" x14ac:dyDescent="0.25">
      <c r="A16" s="255"/>
      <c r="B16" s="273" t="s">
        <v>612</v>
      </c>
      <c r="C16" s="252">
        <v>7</v>
      </c>
      <c r="D16" s="256" t="s">
        <v>138</v>
      </c>
      <c r="E16" s="264"/>
      <c r="F16" s="261">
        <f>E16*C16</f>
        <v>0</v>
      </c>
    </row>
    <row r="17" spans="1:6" ht="63.75" customHeight="1" x14ac:dyDescent="0.25">
      <c r="A17" s="255"/>
      <c r="B17" s="273" t="s">
        <v>613</v>
      </c>
      <c r="C17" s="252">
        <v>1</v>
      </c>
      <c r="D17" s="256" t="s">
        <v>614</v>
      </c>
      <c r="E17" s="264"/>
      <c r="F17" s="261">
        <f>E17*C17</f>
        <v>0</v>
      </c>
    </row>
    <row r="18" spans="1:6" ht="49.5" customHeight="1" x14ac:dyDescent="0.25">
      <c r="A18" s="255">
        <v>6</v>
      </c>
      <c r="B18" s="273" t="s">
        <v>593</v>
      </c>
      <c r="C18" s="252">
        <v>1</v>
      </c>
      <c r="D18" s="256" t="s">
        <v>614</v>
      </c>
      <c r="E18" s="264"/>
      <c r="F18" s="261">
        <f>E18*C18</f>
        <v>0</v>
      </c>
    </row>
    <row r="19" spans="1:6" ht="46.5" customHeight="1" x14ac:dyDescent="0.25">
      <c r="A19" s="255">
        <v>7</v>
      </c>
      <c r="B19" s="273" t="s">
        <v>615</v>
      </c>
      <c r="C19" s="139"/>
      <c r="D19" s="139"/>
      <c r="E19" s="139"/>
      <c r="F19" s="265"/>
    </row>
    <row r="20" spans="1:6" ht="36" customHeight="1" x14ac:dyDescent="0.25">
      <c r="A20" s="255"/>
      <c r="B20" s="273" t="s">
        <v>616</v>
      </c>
      <c r="C20" s="252">
        <v>4</v>
      </c>
      <c r="D20" s="256" t="s">
        <v>138</v>
      </c>
      <c r="E20" s="264"/>
      <c r="F20" s="261">
        <f>E20*C20</f>
        <v>0</v>
      </c>
    </row>
    <row r="21" spans="1:6" ht="69.75" customHeight="1" x14ac:dyDescent="0.25">
      <c r="A21" s="255">
        <v>8</v>
      </c>
      <c r="B21" s="274" t="s">
        <v>617</v>
      </c>
      <c r="C21" s="266"/>
      <c r="D21" s="139"/>
      <c r="E21" s="260"/>
      <c r="F21" s="261"/>
    </row>
    <row r="22" spans="1:6" ht="24" customHeight="1" x14ac:dyDescent="0.25">
      <c r="A22" s="255"/>
      <c r="B22" s="273" t="s">
        <v>618</v>
      </c>
      <c r="C22" s="252">
        <v>40</v>
      </c>
      <c r="D22" s="256" t="s">
        <v>143</v>
      </c>
      <c r="E22" s="264"/>
      <c r="F22" s="261">
        <f t="shared" si="1"/>
        <v>0</v>
      </c>
    </row>
    <row r="23" spans="1:6" ht="18.75" customHeight="1" x14ac:dyDescent="0.25">
      <c r="A23" s="255"/>
      <c r="B23" s="273" t="s">
        <v>619</v>
      </c>
      <c r="C23" s="252">
        <v>80</v>
      </c>
      <c r="D23" s="256" t="s">
        <v>138</v>
      </c>
      <c r="E23" s="264"/>
      <c r="F23" s="261">
        <f t="shared" si="1"/>
        <v>0</v>
      </c>
    </row>
    <row r="24" spans="1:6" ht="47.25" customHeight="1" x14ac:dyDescent="0.25">
      <c r="A24" s="255">
        <v>9</v>
      </c>
      <c r="B24" s="273" t="s">
        <v>626</v>
      </c>
      <c r="C24" s="252">
        <v>1</v>
      </c>
      <c r="D24" s="256" t="s">
        <v>614</v>
      </c>
      <c r="E24" s="260"/>
      <c r="F24" s="261">
        <f>E24*C24</f>
        <v>0</v>
      </c>
    </row>
    <row r="25" spans="1:6" ht="35.25" customHeight="1" x14ac:dyDescent="0.25">
      <c r="A25" s="255">
        <v>10</v>
      </c>
      <c r="B25" s="273" t="s">
        <v>620</v>
      </c>
      <c r="C25" s="252">
        <v>1</v>
      </c>
      <c r="D25" s="256" t="s">
        <v>614</v>
      </c>
      <c r="E25" s="260"/>
      <c r="F25" s="261">
        <f>E25*C25</f>
        <v>0</v>
      </c>
    </row>
    <row r="26" spans="1:6" ht="48" customHeight="1" x14ac:dyDescent="0.25">
      <c r="A26" s="255">
        <v>11</v>
      </c>
      <c r="B26" s="273" t="s">
        <v>594</v>
      </c>
      <c r="C26" s="252">
        <v>1</v>
      </c>
      <c r="D26" s="256" t="s">
        <v>614</v>
      </c>
      <c r="E26" s="260"/>
      <c r="F26" s="261">
        <f t="shared" si="1"/>
        <v>0</v>
      </c>
    </row>
    <row r="27" spans="1:6" ht="52.5" customHeight="1" x14ac:dyDescent="0.25">
      <c r="A27" s="255">
        <v>12</v>
      </c>
      <c r="B27" s="273" t="s">
        <v>595</v>
      </c>
      <c r="C27" s="252">
        <v>3</v>
      </c>
      <c r="D27" s="256" t="s">
        <v>621</v>
      </c>
      <c r="E27" s="260"/>
      <c r="F27" s="261">
        <f t="shared" si="1"/>
        <v>0</v>
      </c>
    </row>
    <row r="28" spans="1:6" x14ac:dyDescent="0.25">
      <c r="A28" s="255"/>
      <c r="B28" s="275"/>
      <c r="C28" s="139"/>
      <c r="D28" s="139"/>
      <c r="E28" s="139"/>
      <c r="F28" s="257" t="s">
        <v>622</v>
      </c>
    </row>
    <row r="29" spans="1:6" x14ac:dyDescent="0.25">
      <c r="A29" s="255"/>
      <c r="B29" s="273" t="s">
        <v>623</v>
      </c>
      <c r="C29" s="263"/>
      <c r="D29" s="139"/>
      <c r="E29" s="139"/>
      <c r="F29" s="267">
        <f>SUM(F7:F27)</f>
        <v>0</v>
      </c>
    </row>
    <row r="30" spans="1:6" x14ac:dyDescent="0.25">
      <c r="A30" s="255"/>
      <c r="B30" s="273" t="s">
        <v>624</v>
      </c>
      <c r="C30" s="268">
        <v>0.19</v>
      </c>
      <c r="D30" s="139"/>
      <c r="E30" s="139"/>
      <c r="F30" s="267">
        <f>F29*C30</f>
        <v>0</v>
      </c>
    </row>
    <row r="31" spans="1:6" x14ac:dyDescent="0.25">
      <c r="A31" s="255"/>
      <c r="B31" s="273"/>
      <c r="C31" s="263"/>
      <c r="D31" s="139"/>
      <c r="E31" s="139"/>
      <c r="F31" s="257" t="s">
        <v>622</v>
      </c>
    </row>
    <row r="32" spans="1:6" ht="15.75" thickBot="1" x14ac:dyDescent="0.3">
      <c r="A32" s="269"/>
      <c r="B32" s="276" t="s">
        <v>625</v>
      </c>
      <c r="C32" s="270"/>
      <c r="D32" s="271"/>
      <c r="E32" s="271"/>
      <c r="F32" s="272">
        <f>F30+F29</f>
        <v>0</v>
      </c>
    </row>
    <row r="33" spans="1:6" x14ac:dyDescent="0.25">
      <c r="A33" s="253"/>
      <c r="B33" s="253"/>
      <c r="C33" s="253"/>
      <c r="D33" s="253"/>
      <c r="E33" s="253"/>
      <c r="F33" s="253"/>
    </row>
    <row r="34" spans="1:6" x14ac:dyDescent="0.25">
      <c r="A34" s="253"/>
      <c r="B34" s="253"/>
      <c r="C34" s="253"/>
      <c r="D34" s="253"/>
      <c r="E34" s="253"/>
      <c r="F34" s="253"/>
    </row>
  </sheetData>
  <mergeCells count="4">
    <mergeCell ref="A2:F2"/>
    <mergeCell ref="C3:F3"/>
    <mergeCell ref="C4:F4"/>
    <mergeCell ref="C5:F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Cantidades</vt:lpstr>
      <vt:lpstr>RCI</vt:lpstr>
      <vt:lpstr>Electrica area existente</vt:lpstr>
      <vt:lpstr>Electrica Area nueva</vt:lpstr>
      <vt:lpstr>Gas</vt:lpstr>
      <vt:lpstr>Ventilación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Ramiro Parodi Diaz</dc:creator>
  <cp:lastModifiedBy>Ana Maria Restrepo</cp:lastModifiedBy>
  <cp:lastPrinted>2019-04-29T20:38:34Z</cp:lastPrinted>
  <dcterms:created xsi:type="dcterms:W3CDTF">2019-04-25T20:36:09Z</dcterms:created>
  <dcterms:modified xsi:type="dcterms:W3CDTF">2019-06-27T00:20:29Z</dcterms:modified>
</cp:coreProperties>
</file>